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uksel\Dropbox\MY CLASSES\TAMUCC\FINA 4332\FINA 4332 - Fall 2020\U10\"/>
    </mc:Choice>
  </mc:AlternateContent>
  <xr:revisionPtr revIDLastSave="0" documentId="13_ncr:1_{6809B61B-28EF-40DA-863B-A15B076A934A}" xr6:coauthVersionLast="45" xr6:coauthVersionMax="45" xr10:uidLastSave="{00000000-0000-0000-0000-000000000000}"/>
  <bookViews>
    <workbookView xWindow="-23490" yWindow="345" windowWidth="22920" windowHeight="13860" activeTab="5" xr2:uid="{F591FCBC-DA36-4587-828A-5EABE982E475}"/>
  </bookViews>
  <sheets>
    <sheet name="Example 1" sheetId="1" r:id="rId1"/>
    <sheet name="Example 2" sheetId="2" r:id="rId2"/>
    <sheet name="Example 3" sheetId="5" r:id="rId3"/>
    <sheet name="Example 4" sheetId="6" r:id="rId4"/>
    <sheet name="Example 5" sheetId="7" r:id="rId5"/>
    <sheet name="Options" sheetId="9" r:id="rId6"/>
    <sheet name="Strategy 1-  Protective Put" sheetId="8" r:id="rId7"/>
    <sheet name="Example 6" sheetId="10" r:id="rId8"/>
    <sheet name="Strategy 2 - Covered Call" sheetId="11" r:id="rId9"/>
    <sheet name="Example 7" sheetId="12" r:id="rId10"/>
    <sheet name="Strategy 3 - Long Straddle" sheetId="13" r:id="rId11"/>
    <sheet name="Example 8" sheetId="14" r:id="rId12"/>
    <sheet name="Strategy 4 -Bullish Spread" sheetId="15" r:id="rId13"/>
    <sheet name="Example 9" sheetId="16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5" l="1"/>
  <c r="L9" i="16" l="1"/>
  <c r="M9" i="16" s="1"/>
  <c r="L10" i="16"/>
  <c r="M10" i="16" s="1"/>
  <c r="L11" i="16"/>
  <c r="M11" i="16" s="1"/>
  <c r="L12" i="16"/>
  <c r="M12" i="16" s="1"/>
  <c r="L13" i="16"/>
  <c r="M13" i="16" s="1"/>
  <c r="L14" i="16"/>
  <c r="M14" i="16" s="1"/>
  <c r="L15" i="16"/>
  <c r="M15" i="16" s="1"/>
  <c r="L16" i="16"/>
  <c r="M16" i="16" s="1"/>
  <c r="L8" i="16"/>
  <c r="M8" i="16" s="1"/>
  <c r="J16" i="16"/>
  <c r="J15" i="16"/>
  <c r="J14" i="16"/>
  <c r="G13" i="16"/>
  <c r="I13" i="16" s="1"/>
  <c r="G14" i="16"/>
  <c r="G15" i="16"/>
  <c r="G16" i="16"/>
  <c r="G12" i="16"/>
  <c r="I16" i="16"/>
  <c r="I15" i="16"/>
  <c r="I14" i="16"/>
  <c r="I12" i="16"/>
  <c r="I11" i="16"/>
  <c r="I10" i="16"/>
  <c r="I9" i="16"/>
  <c r="I8" i="16"/>
  <c r="J9" i="12"/>
  <c r="K9" i="12" s="1"/>
  <c r="J10" i="12"/>
  <c r="K10" i="12" s="1"/>
  <c r="J11" i="12"/>
  <c r="K11" i="12" s="1"/>
  <c r="J12" i="12"/>
  <c r="J13" i="12"/>
  <c r="J14" i="12"/>
  <c r="H9" i="14"/>
  <c r="H10" i="14"/>
  <c r="H11" i="14"/>
  <c r="H8" i="14"/>
  <c r="K16" i="14"/>
  <c r="I9" i="14"/>
  <c r="K9" i="14" s="1"/>
  <c r="L9" i="14" s="1"/>
  <c r="I10" i="14"/>
  <c r="I11" i="14"/>
  <c r="K11" i="14" s="1"/>
  <c r="I8" i="14"/>
  <c r="K8" i="14" s="1"/>
  <c r="F14" i="14"/>
  <c r="H14" i="14" s="1"/>
  <c r="L14" i="14" s="1"/>
  <c r="F15" i="14"/>
  <c r="H15" i="14" s="1"/>
  <c r="F16" i="14"/>
  <c r="H16" i="14" s="1"/>
  <c r="F13" i="14"/>
  <c r="H13" i="14" s="1"/>
  <c r="K15" i="14"/>
  <c r="K14" i="14"/>
  <c r="K13" i="14"/>
  <c r="K12" i="14"/>
  <c r="K10" i="14"/>
  <c r="L10" i="14" s="1"/>
  <c r="F12" i="14"/>
  <c r="H12" i="14" s="1"/>
  <c r="K8" i="12"/>
  <c r="K14" i="12"/>
  <c r="K13" i="12"/>
  <c r="K12" i="12"/>
  <c r="J8" i="12"/>
  <c r="G14" i="12"/>
  <c r="I14" i="12" s="1"/>
  <c r="G13" i="12"/>
  <c r="I13" i="12" s="1"/>
  <c r="G12" i="12"/>
  <c r="I12" i="12" s="1"/>
  <c r="G11" i="12"/>
  <c r="I11" i="12" s="1"/>
  <c r="I10" i="12"/>
  <c r="I9" i="12"/>
  <c r="I8" i="12"/>
  <c r="K8" i="10"/>
  <c r="J14" i="10"/>
  <c r="J8" i="10"/>
  <c r="J9" i="10"/>
  <c r="J10" i="10"/>
  <c r="J11" i="10"/>
  <c r="J12" i="10"/>
  <c r="K12" i="10" s="1"/>
  <c r="J13" i="10"/>
  <c r="I14" i="10"/>
  <c r="K14" i="10" s="1"/>
  <c r="I13" i="10"/>
  <c r="K13" i="10" s="1"/>
  <c r="I12" i="10"/>
  <c r="G11" i="10"/>
  <c r="I11" i="10" s="1"/>
  <c r="K11" i="10" s="1"/>
  <c r="G10" i="10"/>
  <c r="I10" i="10" s="1"/>
  <c r="K10" i="10" s="1"/>
  <c r="G9" i="10"/>
  <c r="I9" i="10" s="1"/>
  <c r="K9" i="10" s="1"/>
  <c r="G8" i="10"/>
  <c r="I8" i="10" s="1"/>
  <c r="N10" i="7"/>
  <c r="N11" i="7"/>
  <c r="N12" i="7"/>
  <c r="N13" i="7"/>
  <c r="N14" i="7"/>
  <c r="N8" i="7"/>
  <c r="L9" i="7"/>
  <c r="N9" i="7" s="1"/>
  <c r="L10" i="7"/>
  <c r="L8" i="7"/>
  <c r="H9" i="7"/>
  <c r="H10" i="7"/>
  <c r="H12" i="7"/>
  <c r="H13" i="7"/>
  <c r="H14" i="7"/>
  <c r="H8" i="7"/>
  <c r="F13" i="7"/>
  <c r="F14" i="7"/>
  <c r="F12" i="7"/>
  <c r="F11" i="7"/>
  <c r="H11" i="7" s="1"/>
  <c r="F9" i="6"/>
  <c r="H9" i="6" s="1"/>
  <c r="F10" i="6"/>
  <c r="H10" i="6" s="1"/>
  <c r="F11" i="6"/>
  <c r="H11" i="6" s="1"/>
  <c r="F8" i="6"/>
  <c r="H8" i="6" s="1"/>
  <c r="H14" i="6"/>
  <c r="H13" i="6"/>
  <c r="H12" i="6"/>
  <c r="Q18" i="5"/>
  <c r="R18" i="5"/>
  <c r="S18" i="5"/>
  <c r="T18" i="5"/>
  <c r="U18" i="5"/>
  <c r="V18" i="5"/>
  <c r="P18" i="5"/>
  <c r="L18" i="5"/>
  <c r="M18" i="5"/>
  <c r="K18" i="5"/>
  <c r="H18" i="5"/>
  <c r="I18" i="5"/>
  <c r="J18" i="5"/>
  <c r="G18" i="5"/>
  <c r="F17" i="5"/>
  <c r="F16" i="5"/>
  <c r="V17" i="5"/>
  <c r="V16" i="5"/>
  <c r="M17" i="5"/>
  <c r="M16" i="5"/>
  <c r="I17" i="5"/>
  <c r="S17" i="5"/>
  <c r="L17" i="5"/>
  <c r="U17" i="5" s="1"/>
  <c r="K17" i="5"/>
  <c r="T17" i="5" s="1"/>
  <c r="J17" i="5"/>
  <c r="R17" i="5"/>
  <c r="H17" i="5"/>
  <c r="Q17" i="5" s="1"/>
  <c r="G17" i="5"/>
  <c r="P17" i="5" s="1"/>
  <c r="L16" i="5"/>
  <c r="U16" i="5" s="1"/>
  <c r="K16" i="5"/>
  <c r="T16" i="5" s="1"/>
  <c r="J16" i="5"/>
  <c r="S16" i="5" s="1"/>
  <c r="I16" i="5"/>
  <c r="R16" i="5" s="1"/>
  <c r="H16" i="5"/>
  <c r="Q16" i="5" s="1"/>
  <c r="P16" i="5"/>
  <c r="L16" i="14" l="1"/>
  <c r="L15" i="14"/>
  <c r="L11" i="14"/>
  <c r="L13" i="14"/>
  <c r="L12" i="14"/>
  <c r="L8" i="14"/>
  <c r="H9" i="2"/>
  <c r="H10" i="2"/>
  <c r="H11" i="2"/>
  <c r="H12" i="2"/>
  <c r="H13" i="2"/>
  <c r="H14" i="2"/>
  <c r="H8" i="2"/>
  <c r="F14" i="2"/>
  <c r="F13" i="2"/>
  <c r="F12" i="2"/>
  <c r="F11" i="2"/>
  <c r="G8" i="1"/>
  <c r="G14" i="1"/>
  <c r="F8" i="1"/>
  <c r="F14" i="1"/>
  <c r="G10" i="1"/>
  <c r="G11" i="1"/>
  <c r="G12" i="1"/>
  <c r="G13" i="1"/>
  <c r="G9" i="1"/>
  <c r="F10" i="1"/>
  <c r="F11" i="1"/>
  <c r="F12" i="1"/>
  <c r="F13" i="1"/>
  <c r="F9" i="1"/>
</calcChain>
</file>

<file path=xl/sharedStrings.xml><?xml version="1.0" encoding="utf-8"?>
<sst xmlns="http://schemas.openxmlformats.org/spreadsheetml/2006/main" count="305" uniqueCount="103">
  <si>
    <t>So</t>
  </si>
  <si>
    <t>St</t>
  </si>
  <si>
    <t>Stock Price Now</t>
  </si>
  <si>
    <t xml:space="preserve">Stock Price at t </t>
  </si>
  <si>
    <t>Long Position</t>
  </si>
  <si>
    <t>Profit/Loss</t>
  </si>
  <si>
    <t>Short-position</t>
  </si>
  <si>
    <t>Profit Loss</t>
  </si>
  <si>
    <t>Short Position</t>
  </si>
  <si>
    <t>LONG- Profit/Loss</t>
  </si>
  <si>
    <t>SHORT-Profit/Loss</t>
  </si>
  <si>
    <t>Exercise Price</t>
  </si>
  <si>
    <t>X</t>
  </si>
  <si>
    <t>Call Option</t>
  </si>
  <si>
    <t>Payoff</t>
  </si>
  <si>
    <t>CALL - Payoff</t>
  </si>
  <si>
    <t>Cost</t>
  </si>
  <si>
    <t>Profit</t>
  </si>
  <si>
    <t>CALL - Profit</t>
  </si>
  <si>
    <t>Current Stock Price</t>
  </si>
  <si>
    <t>Exercise price</t>
  </si>
  <si>
    <t xml:space="preserve">Interest rate </t>
  </si>
  <si>
    <t>Investment budget</t>
  </si>
  <si>
    <t>Call price</t>
  </si>
  <si>
    <t xml:space="preserve">Portfolio </t>
  </si>
  <si>
    <t>All call options</t>
  </si>
  <si>
    <t>Call+ bills</t>
  </si>
  <si>
    <t>All Stocks</t>
  </si>
  <si>
    <t>Dollar value of a portfolio as a function of Price at t=1</t>
  </si>
  <si>
    <t>61 call + $9,649</t>
  </si>
  <si>
    <t>Rate of Return as a function of Price at t=1</t>
  </si>
  <si>
    <t>No of stock/contracts</t>
  </si>
  <si>
    <t>Put Option</t>
  </si>
  <si>
    <t>PUT - Payoff</t>
  </si>
  <si>
    <t>PUT Option</t>
  </si>
  <si>
    <t>PUT - Profit</t>
  </si>
  <si>
    <t>WRITING Call Option</t>
  </si>
  <si>
    <t>WRITING Put Option</t>
  </si>
  <si>
    <t>Holding Call Option</t>
  </si>
  <si>
    <t xml:space="preserve"> </t>
  </si>
  <si>
    <t>-C</t>
  </si>
  <si>
    <r>
      <t>S</t>
    </r>
    <r>
      <rPr>
        <sz val="8"/>
        <color theme="1"/>
        <rFont val="Cambria"/>
        <family val="1"/>
      </rPr>
      <t>t</t>
    </r>
    <r>
      <rPr>
        <sz val="11"/>
        <color theme="1"/>
        <rFont val="Cambria"/>
        <family val="1"/>
      </rPr>
      <t xml:space="preserve"> - X</t>
    </r>
  </si>
  <si>
    <r>
      <t>S</t>
    </r>
    <r>
      <rPr>
        <sz val="8"/>
        <color theme="1"/>
        <rFont val="Cambria"/>
        <family val="1"/>
      </rPr>
      <t>t</t>
    </r>
    <r>
      <rPr>
        <sz val="11"/>
        <color theme="1"/>
        <rFont val="Cambria"/>
        <family val="1"/>
      </rPr>
      <t xml:space="preserve"> - X - C</t>
    </r>
  </si>
  <si>
    <t>Holding Put Option</t>
  </si>
  <si>
    <r>
      <t>X - S</t>
    </r>
    <r>
      <rPr>
        <sz val="8"/>
        <color theme="1"/>
        <rFont val="Cambria"/>
        <family val="1"/>
      </rPr>
      <t>t</t>
    </r>
  </si>
  <si>
    <t>-P</t>
  </si>
  <si>
    <r>
      <t>X - S</t>
    </r>
    <r>
      <rPr>
        <sz val="8"/>
        <color theme="1"/>
        <rFont val="Cambria"/>
        <family val="1"/>
      </rPr>
      <t>t</t>
    </r>
    <r>
      <rPr>
        <sz val="11"/>
        <color theme="1"/>
        <rFont val="Cambria"/>
        <family val="1"/>
      </rPr>
      <t xml:space="preserve"> - P</t>
    </r>
  </si>
  <si>
    <r>
      <t>S</t>
    </r>
    <r>
      <rPr>
        <b/>
        <sz val="8"/>
        <color theme="1"/>
        <rFont val="Cambria"/>
        <family val="1"/>
      </rPr>
      <t>t</t>
    </r>
    <r>
      <rPr>
        <b/>
        <sz val="11"/>
        <color theme="1"/>
        <rFont val="Cambria"/>
        <family val="1"/>
      </rPr>
      <t xml:space="preserve"> &lt; X</t>
    </r>
  </si>
  <si>
    <r>
      <t>S</t>
    </r>
    <r>
      <rPr>
        <b/>
        <sz val="8"/>
        <color theme="1"/>
        <rFont val="Cambria"/>
        <family val="1"/>
      </rPr>
      <t>t</t>
    </r>
    <r>
      <rPr>
        <b/>
        <sz val="11"/>
        <color theme="1"/>
        <rFont val="Cambria"/>
        <family val="1"/>
      </rPr>
      <t xml:space="preserve"> &gt; X</t>
    </r>
  </si>
  <si>
    <t>Writing Call Option</t>
  </si>
  <si>
    <t>Writing Put Option</t>
  </si>
  <si>
    <t xml:space="preserve"> X - St </t>
  </si>
  <si>
    <t>+C</t>
  </si>
  <si>
    <t xml:space="preserve"> X - St + C</t>
  </si>
  <si>
    <t xml:space="preserve"> St - X</t>
  </si>
  <si>
    <t>+P</t>
  </si>
  <si>
    <t xml:space="preserve"> St - X + P</t>
  </si>
  <si>
    <t>Protective Put</t>
  </si>
  <si>
    <t>Hold</t>
  </si>
  <si>
    <t>Stock</t>
  </si>
  <si>
    <r>
      <t>S</t>
    </r>
    <r>
      <rPr>
        <sz val="8"/>
        <color theme="1"/>
        <rFont val="Cambria"/>
        <family val="1"/>
      </rPr>
      <t>t</t>
    </r>
  </si>
  <si>
    <t>Total Payoff</t>
  </si>
  <si>
    <t>Total Profit</t>
  </si>
  <si>
    <r>
      <t>S</t>
    </r>
    <r>
      <rPr>
        <sz val="8"/>
        <color theme="1"/>
        <rFont val="Cambria"/>
        <family val="1"/>
      </rPr>
      <t xml:space="preserve">t </t>
    </r>
    <r>
      <rPr>
        <sz val="11"/>
        <color theme="1"/>
        <rFont val="Cambria"/>
        <family val="1"/>
      </rPr>
      <t>- S</t>
    </r>
    <r>
      <rPr>
        <sz val="8"/>
        <color theme="1"/>
        <rFont val="Cambria"/>
        <family val="1"/>
      </rPr>
      <t>o</t>
    </r>
  </si>
  <si>
    <r>
      <t>S</t>
    </r>
    <r>
      <rPr>
        <sz val="8"/>
        <color theme="1"/>
        <rFont val="Cambria"/>
        <family val="1"/>
      </rPr>
      <t xml:space="preserve">t </t>
    </r>
    <r>
      <rPr>
        <sz val="11"/>
        <color theme="1"/>
        <rFont val="Cambria"/>
        <family val="1"/>
      </rPr>
      <t>- S</t>
    </r>
    <r>
      <rPr>
        <sz val="8"/>
        <color theme="1"/>
        <rFont val="Cambria"/>
        <family val="1"/>
      </rPr>
      <t>o</t>
    </r>
    <r>
      <rPr>
        <sz val="11"/>
        <color theme="1"/>
        <rFont val="Cambria"/>
        <family val="1"/>
      </rPr>
      <t xml:space="preserve"> - P</t>
    </r>
  </si>
  <si>
    <r>
      <t>X - S</t>
    </r>
    <r>
      <rPr>
        <sz val="8"/>
        <color theme="1"/>
        <rFont val="Cambria"/>
        <family val="1"/>
      </rPr>
      <t>o</t>
    </r>
    <r>
      <rPr>
        <sz val="11"/>
        <color theme="1"/>
        <rFont val="Cambria"/>
        <family val="1"/>
      </rPr>
      <t xml:space="preserve"> - P</t>
    </r>
  </si>
  <si>
    <t>Stock Price at t=0</t>
  </si>
  <si>
    <t xml:space="preserve">Strategy </t>
  </si>
  <si>
    <t>Strategy Profit</t>
  </si>
  <si>
    <t>Covered Call</t>
  </si>
  <si>
    <t>Write</t>
  </si>
  <si>
    <r>
      <t xml:space="preserve"> X - S</t>
    </r>
    <r>
      <rPr>
        <sz val="8"/>
        <color theme="1"/>
        <rFont val="Cambria"/>
        <family val="1"/>
      </rPr>
      <t>t</t>
    </r>
    <r>
      <rPr>
        <sz val="11"/>
        <color theme="1"/>
        <rFont val="Cambria"/>
        <family val="1"/>
      </rPr>
      <t xml:space="preserve"> + C</t>
    </r>
  </si>
  <si>
    <r>
      <t>S</t>
    </r>
    <r>
      <rPr>
        <sz val="8"/>
        <color theme="1"/>
        <rFont val="Cambria"/>
        <family val="1"/>
      </rPr>
      <t xml:space="preserve">t </t>
    </r>
    <r>
      <rPr>
        <sz val="11"/>
        <color theme="1"/>
        <rFont val="Cambria"/>
        <family val="1"/>
      </rPr>
      <t>- S</t>
    </r>
    <r>
      <rPr>
        <sz val="8"/>
        <color theme="1"/>
        <rFont val="Cambria"/>
        <family val="1"/>
      </rPr>
      <t>o</t>
    </r>
    <r>
      <rPr>
        <sz val="11"/>
        <color theme="1"/>
        <rFont val="Cambria"/>
        <family val="1"/>
      </rPr>
      <t xml:space="preserve"> + C</t>
    </r>
  </si>
  <si>
    <r>
      <t>X</t>
    </r>
    <r>
      <rPr>
        <sz val="8"/>
        <color theme="1"/>
        <rFont val="Cambria"/>
        <family val="1"/>
      </rPr>
      <t xml:space="preserve"> </t>
    </r>
    <r>
      <rPr>
        <sz val="11"/>
        <color theme="1"/>
        <rFont val="Cambria"/>
        <family val="1"/>
      </rPr>
      <t>- S</t>
    </r>
    <r>
      <rPr>
        <sz val="8"/>
        <color theme="1"/>
        <rFont val="Cambria"/>
        <family val="1"/>
      </rPr>
      <t>o</t>
    </r>
    <r>
      <rPr>
        <sz val="11"/>
        <color theme="1"/>
        <rFont val="Cambria"/>
        <family val="1"/>
      </rPr>
      <t xml:space="preserve"> +C</t>
    </r>
  </si>
  <si>
    <t>Stock Profit</t>
  </si>
  <si>
    <t>X - St - P - C</t>
  </si>
  <si>
    <r>
      <t>S</t>
    </r>
    <r>
      <rPr>
        <sz val="8"/>
        <color theme="1"/>
        <rFont val="Cambria"/>
        <family val="1"/>
      </rPr>
      <t xml:space="preserve">t </t>
    </r>
    <r>
      <rPr>
        <sz val="11"/>
        <color theme="1"/>
        <rFont val="Cambria"/>
        <family val="1"/>
      </rPr>
      <t>- X - C - P</t>
    </r>
  </si>
  <si>
    <t>Option Straddle</t>
  </si>
  <si>
    <t>Call</t>
  </si>
  <si>
    <t>Put</t>
  </si>
  <si>
    <r>
      <t>S</t>
    </r>
    <r>
      <rPr>
        <b/>
        <sz val="8"/>
        <color theme="1"/>
        <rFont val="Cambria"/>
        <family val="1"/>
      </rPr>
      <t>t</t>
    </r>
    <r>
      <rPr>
        <b/>
        <sz val="11"/>
        <color theme="1"/>
        <rFont val="Cambria"/>
        <family val="1"/>
      </rPr>
      <t xml:space="preserve"> &lt; X1</t>
    </r>
  </si>
  <si>
    <t>X1&lt;St&lt;X2</t>
  </si>
  <si>
    <r>
      <t>S</t>
    </r>
    <r>
      <rPr>
        <b/>
        <sz val="8"/>
        <color theme="1"/>
        <rFont val="Cambria"/>
        <family val="1"/>
      </rPr>
      <t>t</t>
    </r>
    <r>
      <rPr>
        <b/>
        <sz val="11"/>
        <color theme="1"/>
        <rFont val="Cambria"/>
        <family val="1"/>
      </rPr>
      <t xml:space="preserve"> &gt; X2</t>
    </r>
  </si>
  <si>
    <t>Call Option (out of money)</t>
  </si>
  <si>
    <t>Call Option (in the money)</t>
  </si>
  <si>
    <r>
      <t>S</t>
    </r>
    <r>
      <rPr>
        <sz val="8"/>
        <color theme="1"/>
        <rFont val="Cambria"/>
        <family val="1"/>
      </rPr>
      <t>t</t>
    </r>
    <r>
      <rPr>
        <sz val="11"/>
        <color theme="1"/>
        <rFont val="Cambria"/>
        <family val="1"/>
      </rPr>
      <t xml:space="preserve"> - X1</t>
    </r>
  </si>
  <si>
    <r>
      <t>-(S</t>
    </r>
    <r>
      <rPr>
        <sz val="8"/>
        <color theme="1"/>
        <rFont val="Cambria"/>
        <family val="1"/>
      </rPr>
      <t>t</t>
    </r>
    <r>
      <rPr>
        <sz val="11"/>
        <color theme="1"/>
        <rFont val="Cambria"/>
        <family val="1"/>
      </rPr>
      <t xml:space="preserve"> - X2)</t>
    </r>
  </si>
  <si>
    <t>X2-X1</t>
  </si>
  <si>
    <t>-C1</t>
  </si>
  <si>
    <r>
      <t>S</t>
    </r>
    <r>
      <rPr>
        <sz val="8"/>
        <color theme="1"/>
        <rFont val="Cambria"/>
        <family val="1"/>
      </rPr>
      <t>t</t>
    </r>
    <r>
      <rPr>
        <sz val="11"/>
        <color theme="1"/>
        <rFont val="Cambria"/>
        <family val="1"/>
      </rPr>
      <t xml:space="preserve"> - X1 - C1</t>
    </r>
  </si>
  <si>
    <t>C2</t>
  </si>
  <si>
    <r>
      <t>-(S</t>
    </r>
    <r>
      <rPr>
        <sz val="8"/>
        <color theme="1"/>
        <rFont val="Cambria"/>
        <family val="1"/>
      </rPr>
      <t>t</t>
    </r>
    <r>
      <rPr>
        <sz val="11"/>
        <color theme="1"/>
        <rFont val="Cambria"/>
        <family val="1"/>
      </rPr>
      <t xml:space="preserve"> - X2)+C2</t>
    </r>
  </si>
  <si>
    <t>C2-C1</t>
  </si>
  <si>
    <r>
      <t>S</t>
    </r>
    <r>
      <rPr>
        <sz val="8"/>
        <color theme="1"/>
        <rFont val="Cambria"/>
        <family val="1"/>
      </rPr>
      <t>t</t>
    </r>
    <r>
      <rPr>
        <sz val="11"/>
        <color theme="1"/>
        <rFont val="Cambria"/>
        <family val="1"/>
      </rPr>
      <t xml:space="preserve"> - X1 - C1 + C2</t>
    </r>
  </si>
  <si>
    <r>
      <t>X2</t>
    </r>
    <r>
      <rPr>
        <sz val="8"/>
        <color theme="1"/>
        <rFont val="Cambria"/>
        <family val="1"/>
      </rPr>
      <t xml:space="preserve"> </t>
    </r>
    <r>
      <rPr>
        <sz val="11"/>
        <color theme="1"/>
        <rFont val="Cambria"/>
        <family val="1"/>
      </rPr>
      <t>- X1 - C - P</t>
    </r>
  </si>
  <si>
    <t>Bullish Spread</t>
  </si>
  <si>
    <t>X1</t>
  </si>
  <si>
    <t>X2</t>
  </si>
  <si>
    <t>Call Cost</t>
  </si>
  <si>
    <t>C1</t>
  </si>
  <si>
    <t>Holding Call</t>
  </si>
  <si>
    <t>Write Call</t>
  </si>
  <si>
    <r>
      <t>X-S</t>
    </r>
    <r>
      <rPr>
        <sz val="8"/>
        <color theme="1"/>
        <rFont val="Cambria"/>
        <family val="1"/>
      </rPr>
      <t>t</t>
    </r>
    <r>
      <rPr>
        <sz val="11"/>
        <color theme="1"/>
        <rFont val="Cambria"/>
        <family val="1"/>
      </rPr>
      <t>-P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</si>
</sst>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  <scheme val="minor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i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/>
    <xf numFmtId="9" fontId="1" fillId="2" borderId="0" xfId="1" applyFont="1" applyFill="1"/>
    <xf numFmtId="0" fontId="2" fillId="2" borderId="3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1" xfId="0" applyFont="1" applyFill="1" applyBorder="1"/>
    <xf numFmtId="1" fontId="1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" xfId="0" applyFont="1" applyFill="1" applyBorder="1"/>
    <xf numFmtId="0" fontId="6" fillId="2" borderId="0" xfId="0" applyFont="1" applyFill="1"/>
    <xf numFmtId="0" fontId="6" fillId="2" borderId="2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1'!$F$19</c:f>
              <c:strCache>
                <c:ptCount val="1"/>
                <c:pt idx="0">
                  <c:v>LONG- Profit/Loss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'Example 1'!$E$20:$E$26</c:f>
              <c:numCache>
                <c:formatCode>General</c:formatCode>
                <c:ptCount val="7"/>
                <c:pt idx="0">
                  <c:v>152</c:v>
                </c:pt>
                <c:pt idx="1">
                  <c:v>156</c:v>
                </c:pt>
                <c:pt idx="2">
                  <c:v>160</c:v>
                </c:pt>
                <c:pt idx="3">
                  <c:v>164</c:v>
                </c:pt>
                <c:pt idx="4">
                  <c:v>168</c:v>
                </c:pt>
                <c:pt idx="5">
                  <c:v>172</c:v>
                </c:pt>
                <c:pt idx="6">
                  <c:v>176</c:v>
                </c:pt>
              </c:numCache>
            </c:numRef>
          </c:cat>
          <c:val>
            <c:numRef>
              <c:f>'Example 1'!$F$20:$F$26</c:f>
              <c:numCache>
                <c:formatCode>General</c:formatCode>
                <c:ptCount val="7"/>
                <c:pt idx="0">
                  <c:v>-12</c:v>
                </c:pt>
                <c:pt idx="1">
                  <c:v>-8</c:v>
                </c:pt>
                <c:pt idx="2">
                  <c:v>-4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B4-4807-8C36-1D61BD1B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156722063"/>
        <c:axId val="1013588991"/>
      </c:lineChart>
      <c:catAx>
        <c:axId val="115672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588991"/>
        <c:crosses val="autoZero"/>
        <c:auto val="1"/>
        <c:lblAlgn val="ctr"/>
        <c:lblOffset val="100"/>
        <c:noMultiLvlLbl val="0"/>
      </c:catAx>
      <c:valAx>
        <c:axId val="10135889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722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PAYOFF and PROFIT</a:t>
            </a:r>
          </a:p>
          <a:p>
            <a:pPr>
              <a:defRPr/>
            </a:pPr>
            <a:r>
              <a:rPr lang="en-US" b="1"/>
              <a:t>WRITING</a:t>
            </a:r>
            <a:r>
              <a:rPr lang="en-US" b="1" baseline="0"/>
              <a:t> CALL OPTION</a:t>
            </a:r>
          </a:p>
        </c:rich>
      </c:tx>
      <c:layout>
        <c:manualLayout>
          <c:xMode val="edge"/>
          <c:yMode val="edge"/>
          <c:x val="0.306395669291338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5'!$E$19</c:f>
              <c:strCache>
                <c:ptCount val="1"/>
                <c:pt idx="0">
                  <c:v>Payoff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'Example 5'!$D$20:$D$26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5'!$E$20:$E$26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-5</c:v>
                </c:pt>
                <c:pt idx="5">
                  <c:v>-10</c:v>
                </c:pt>
                <c:pt idx="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3E-4837-9B17-C7A3D11C982B}"/>
            </c:ext>
          </c:extLst>
        </c:ser>
        <c:ser>
          <c:idx val="1"/>
          <c:order val="1"/>
          <c:tx>
            <c:strRef>
              <c:f>'Example 5'!$F$19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'Example 5'!$D$20:$D$26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5'!$F$20:$F$26</c:f>
              <c:numCache>
                <c:formatCode>General</c:formatCode>
                <c:ptCount val="7"/>
                <c:pt idx="0">
                  <c:v>5.75</c:v>
                </c:pt>
                <c:pt idx="1">
                  <c:v>5.75</c:v>
                </c:pt>
                <c:pt idx="2">
                  <c:v>5.75</c:v>
                </c:pt>
                <c:pt idx="3">
                  <c:v>5.75</c:v>
                </c:pt>
                <c:pt idx="4">
                  <c:v>0.75</c:v>
                </c:pt>
                <c:pt idx="5">
                  <c:v>-4.25</c:v>
                </c:pt>
                <c:pt idx="6">
                  <c:v>-9.25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3E-4837-9B17-C7A3D11C9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3468063"/>
        <c:axId val="2115536319"/>
      </c:lineChart>
      <c:catAx>
        <c:axId val="212346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536319"/>
        <c:crosses val="autoZero"/>
        <c:auto val="1"/>
        <c:lblAlgn val="ctr"/>
        <c:lblOffset val="100"/>
        <c:noMultiLvlLbl val="0"/>
      </c:catAx>
      <c:valAx>
        <c:axId val="211553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468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PAYOFF and PROFIT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WRITING PUT OPTION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5'!$L$19</c:f>
              <c:strCache>
                <c:ptCount val="1"/>
                <c:pt idx="0">
                  <c:v>Payoff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'Example 5'!$K$20:$K$26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5'!$L$20:$L$26</c:f>
              <c:numCache>
                <c:formatCode>General</c:formatCode>
                <c:ptCount val="7"/>
                <c:pt idx="0">
                  <c:v>-15</c:v>
                </c:pt>
                <c:pt idx="1">
                  <c:v>-10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41-498B-BCA7-0B2F9E7FEFF8}"/>
            </c:ext>
          </c:extLst>
        </c:ser>
        <c:ser>
          <c:idx val="1"/>
          <c:order val="1"/>
          <c:tx>
            <c:strRef>
              <c:f>'Example 5'!$M$19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'Example 5'!$K$20:$K$26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5'!$M$20:$M$26</c:f>
              <c:numCache>
                <c:formatCode>General</c:formatCode>
                <c:ptCount val="7"/>
                <c:pt idx="0">
                  <c:v>-9</c:v>
                </c:pt>
                <c:pt idx="1">
                  <c:v>-4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41-498B-BCA7-0B2F9E7FE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630607"/>
        <c:axId val="2121122575"/>
      </c:lineChart>
      <c:catAx>
        <c:axId val="206663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122575"/>
        <c:crosses val="autoZero"/>
        <c:auto val="1"/>
        <c:lblAlgn val="ctr"/>
        <c:lblOffset val="100"/>
        <c:noMultiLvlLbl val="0"/>
      </c:catAx>
      <c:valAx>
        <c:axId val="212112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630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6'!$G$19</c:f>
              <c:strCache>
                <c:ptCount val="1"/>
                <c:pt idx="0">
                  <c:v>Strategy Profit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'Example 6'!$F$20:$F$26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6'!$G$20:$G$26</c:f>
              <c:numCache>
                <c:formatCode>General</c:formatCode>
                <c:ptCount val="7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C-48C8-A10D-BD312F676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453228559"/>
        <c:axId val="66740863"/>
      </c:lineChart>
      <c:catAx>
        <c:axId val="145322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40863"/>
        <c:crosses val="autoZero"/>
        <c:auto val="1"/>
        <c:lblAlgn val="ctr"/>
        <c:lblOffset val="100"/>
        <c:noMultiLvlLbl val="0"/>
      </c:catAx>
      <c:valAx>
        <c:axId val="66740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228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Investing</a:t>
            </a:r>
            <a:r>
              <a:rPr lang="en-US" baseline="0"/>
              <a:t> Stock vs Protective Put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6'!$G$39</c:f>
              <c:strCache>
                <c:ptCount val="1"/>
                <c:pt idx="0">
                  <c:v>Stock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'Example 6'!$F$40:$F$46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6'!$G$40:$G$46</c:f>
              <c:numCache>
                <c:formatCode>General</c:formatCode>
                <c:ptCount val="7"/>
                <c:pt idx="0">
                  <c:v>-14</c:v>
                </c:pt>
                <c:pt idx="1">
                  <c:v>-9</c:v>
                </c:pt>
                <c:pt idx="2">
                  <c:v>-4</c:v>
                </c:pt>
                <c:pt idx="3">
                  <c:v>1</c:v>
                </c:pt>
                <c:pt idx="4">
                  <c:v>6</c:v>
                </c:pt>
                <c:pt idx="5">
                  <c:v>11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C7-4CF5-85C9-D3C5FD11447F}"/>
            </c:ext>
          </c:extLst>
        </c:ser>
        <c:ser>
          <c:idx val="1"/>
          <c:order val="1"/>
          <c:tx>
            <c:strRef>
              <c:f>'Example 6'!$H$39</c:f>
              <c:strCache>
                <c:ptCount val="1"/>
                <c:pt idx="0">
                  <c:v>Strategy 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'Example 6'!$F$40:$F$46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6'!$H$40:$H$46</c:f>
              <c:numCache>
                <c:formatCode>General</c:formatCode>
                <c:ptCount val="7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C7-4CF5-85C9-D3C5FD114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28639"/>
        <c:axId val="1957741327"/>
      </c:lineChart>
      <c:catAx>
        <c:axId val="7552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741327"/>
        <c:crosses val="autoZero"/>
        <c:auto val="1"/>
        <c:lblAlgn val="ctr"/>
        <c:lblOffset val="100"/>
        <c:noMultiLvlLbl val="0"/>
      </c:catAx>
      <c:valAx>
        <c:axId val="195774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7'!$F$19</c:f>
              <c:strCache>
                <c:ptCount val="1"/>
                <c:pt idx="0">
                  <c:v>Profit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'Example 7'!$E$20:$E$26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7'!$F$20:$F$26</c:f>
              <c:numCache>
                <c:formatCode>General</c:formatCode>
                <c:ptCount val="7"/>
                <c:pt idx="0">
                  <c:v>-8.25</c:v>
                </c:pt>
                <c:pt idx="1">
                  <c:v>-3.25</c:v>
                </c:pt>
                <c:pt idx="2">
                  <c:v>1.75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5A-4641-A555-C4789FFBD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056448223"/>
        <c:axId val="1453920783"/>
      </c:lineChart>
      <c:catAx>
        <c:axId val="205644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920783"/>
        <c:crosses val="autoZero"/>
        <c:auto val="1"/>
        <c:lblAlgn val="ctr"/>
        <c:lblOffset val="100"/>
        <c:noMultiLvlLbl val="0"/>
      </c:catAx>
      <c:valAx>
        <c:axId val="1453920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44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Investing Stock vs. Covered</a:t>
            </a:r>
            <a:r>
              <a:rPr lang="en-US" baseline="0"/>
              <a:t> Call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7'!$F$37</c:f>
              <c:strCache>
                <c:ptCount val="1"/>
                <c:pt idx="0">
                  <c:v>Stock 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'Example 7'!$E$38:$E$44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7'!$F$38:$F$44</c:f>
              <c:numCache>
                <c:formatCode>General</c:formatCode>
                <c:ptCount val="7"/>
                <c:pt idx="0">
                  <c:v>-14</c:v>
                </c:pt>
                <c:pt idx="1">
                  <c:v>-9</c:v>
                </c:pt>
                <c:pt idx="2">
                  <c:v>-4</c:v>
                </c:pt>
                <c:pt idx="3">
                  <c:v>1</c:v>
                </c:pt>
                <c:pt idx="4">
                  <c:v>6</c:v>
                </c:pt>
                <c:pt idx="5">
                  <c:v>11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04-4E9B-A18E-A3760812CFE7}"/>
            </c:ext>
          </c:extLst>
        </c:ser>
        <c:ser>
          <c:idx val="1"/>
          <c:order val="1"/>
          <c:tx>
            <c:strRef>
              <c:f>'Example 7'!$G$37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'Example 7'!$E$38:$E$44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7'!$G$38:$G$44</c:f>
              <c:numCache>
                <c:formatCode>General</c:formatCode>
                <c:ptCount val="7"/>
                <c:pt idx="0">
                  <c:v>-8.25</c:v>
                </c:pt>
                <c:pt idx="1">
                  <c:v>-3.25</c:v>
                </c:pt>
                <c:pt idx="2">
                  <c:v>1.75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04-4E9B-A18E-A3760812C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5551583"/>
        <c:axId val="2121121327"/>
      </c:lineChart>
      <c:catAx>
        <c:axId val="1395551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121327"/>
        <c:crosses val="autoZero"/>
        <c:auto val="1"/>
        <c:lblAlgn val="ctr"/>
        <c:lblOffset val="100"/>
        <c:noMultiLvlLbl val="0"/>
      </c:catAx>
      <c:valAx>
        <c:axId val="212112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551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Strategy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8'!$F$21</c:f>
              <c:strCache>
                <c:ptCount val="1"/>
                <c:pt idx="0">
                  <c:v>Profit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'Example 8'!$E$22:$E$30</c:f>
              <c:numCache>
                <c:formatCode>General</c:formatCode>
                <c:ptCount val="9"/>
                <c:pt idx="0">
                  <c:v>145</c:v>
                </c:pt>
                <c:pt idx="1">
                  <c:v>150</c:v>
                </c:pt>
                <c:pt idx="2">
                  <c:v>155</c:v>
                </c:pt>
                <c:pt idx="3">
                  <c:v>160</c:v>
                </c:pt>
                <c:pt idx="4">
                  <c:v>165</c:v>
                </c:pt>
                <c:pt idx="5">
                  <c:v>170</c:v>
                </c:pt>
                <c:pt idx="6">
                  <c:v>175</c:v>
                </c:pt>
                <c:pt idx="7">
                  <c:v>180</c:v>
                </c:pt>
                <c:pt idx="8">
                  <c:v>185</c:v>
                </c:pt>
              </c:numCache>
            </c:numRef>
          </c:cat>
          <c:val>
            <c:numRef>
              <c:f>'Example 8'!$F$22:$F$30</c:f>
              <c:numCache>
                <c:formatCode>General</c:formatCode>
                <c:ptCount val="9"/>
                <c:pt idx="0">
                  <c:v>8.25</c:v>
                </c:pt>
                <c:pt idx="1">
                  <c:v>3.25</c:v>
                </c:pt>
                <c:pt idx="2">
                  <c:v>-1.75</c:v>
                </c:pt>
                <c:pt idx="3">
                  <c:v>-6.75</c:v>
                </c:pt>
                <c:pt idx="4">
                  <c:v>-11.75</c:v>
                </c:pt>
                <c:pt idx="5">
                  <c:v>-6.75</c:v>
                </c:pt>
                <c:pt idx="6">
                  <c:v>-1.75</c:v>
                </c:pt>
                <c:pt idx="7">
                  <c:v>3.25</c:v>
                </c:pt>
                <c:pt idx="8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94-490F-BB74-A738E68CA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063694815"/>
        <c:axId val="2121128399"/>
      </c:lineChart>
      <c:catAx>
        <c:axId val="206369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128399"/>
        <c:crosses val="autoZero"/>
        <c:auto val="1"/>
        <c:lblAlgn val="ctr"/>
        <c:lblOffset val="100"/>
        <c:noMultiLvlLbl val="0"/>
      </c:catAx>
      <c:valAx>
        <c:axId val="21211283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694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Strategy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9'!$G$21</c:f>
              <c:strCache>
                <c:ptCount val="1"/>
                <c:pt idx="0">
                  <c:v>Profit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'Example 9'!$F$22:$F$30</c:f>
              <c:numCache>
                <c:formatCode>General</c:formatCode>
                <c:ptCount val="9"/>
                <c:pt idx="0">
                  <c:v>145</c:v>
                </c:pt>
                <c:pt idx="1">
                  <c:v>150</c:v>
                </c:pt>
                <c:pt idx="2">
                  <c:v>155</c:v>
                </c:pt>
                <c:pt idx="3">
                  <c:v>160</c:v>
                </c:pt>
                <c:pt idx="4">
                  <c:v>165</c:v>
                </c:pt>
                <c:pt idx="5">
                  <c:v>170</c:v>
                </c:pt>
                <c:pt idx="6">
                  <c:v>175</c:v>
                </c:pt>
                <c:pt idx="7">
                  <c:v>180</c:v>
                </c:pt>
                <c:pt idx="8">
                  <c:v>185</c:v>
                </c:pt>
              </c:numCache>
            </c:numRef>
          </c:cat>
          <c:val>
            <c:numRef>
              <c:f>'Example 9'!$G$22:$G$30</c:f>
              <c:numCache>
                <c:formatCode>General</c:formatCode>
                <c:ptCount val="9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3</c:v>
                </c:pt>
                <c:pt idx="5">
                  <c:v>8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C5-4070-A9E1-F37E079FE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80610335"/>
        <c:axId val="2121115919"/>
      </c:lineChart>
      <c:catAx>
        <c:axId val="80610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115919"/>
        <c:crosses val="autoZero"/>
        <c:auto val="1"/>
        <c:lblAlgn val="ctr"/>
        <c:lblOffset val="100"/>
        <c:noMultiLvlLbl val="0"/>
      </c:catAx>
      <c:valAx>
        <c:axId val="21211159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10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1'!$F$34</c:f>
              <c:strCache>
                <c:ptCount val="1"/>
                <c:pt idx="0">
                  <c:v>SHORT-Profit/Loss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'Example 1'!$E$35:$E$41</c:f>
              <c:numCache>
                <c:formatCode>General</c:formatCode>
                <c:ptCount val="7"/>
                <c:pt idx="0">
                  <c:v>152</c:v>
                </c:pt>
                <c:pt idx="1">
                  <c:v>156</c:v>
                </c:pt>
                <c:pt idx="2">
                  <c:v>160</c:v>
                </c:pt>
                <c:pt idx="3">
                  <c:v>164</c:v>
                </c:pt>
                <c:pt idx="4">
                  <c:v>168</c:v>
                </c:pt>
                <c:pt idx="5">
                  <c:v>172</c:v>
                </c:pt>
                <c:pt idx="6">
                  <c:v>176</c:v>
                </c:pt>
              </c:numCache>
            </c:numRef>
          </c:cat>
          <c:val>
            <c:numRef>
              <c:f>'Example 1'!$F$35:$F$41</c:f>
              <c:numCache>
                <c:formatCode>General</c:formatCode>
                <c:ptCount val="7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-4</c:v>
                </c:pt>
                <c:pt idx="5">
                  <c:v>-8</c:v>
                </c:pt>
                <c:pt idx="6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C-4FC6-AE7C-AB6C8550B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11642975"/>
        <c:axId val="1143986479"/>
      </c:lineChart>
      <c:catAx>
        <c:axId val="1211642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986479"/>
        <c:crosses val="autoZero"/>
        <c:auto val="1"/>
        <c:lblAlgn val="ctr"/>
        <c:lblOffset val="100"/>
        <c:noMultiLvlLbl val="0"/>
      </c:catAx>
      <c:valAx>
        <c:axId val="1143986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642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2'!$F$19</c:f>
              <c:strCache>
                <c:ptCount val="1"/>
                <c:pt idx="0">
                  <c:v>CALL - Payoff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'Example 2'!$E$20:$E$26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2'!$F$20:$F$26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C7-4089-A92E-5689509C9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14029391"/>
        <c:axId val="1217397551"/>
      </c:lineChart>
      <c:catAx>
        <c:axId val="1214029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397551"/>
        <c:crosses val="autoZero"/>
        <c:auto val="1"/>
        <c:lblAlgn val="ctr"/>
        <c:lblOffset val="100"/>
        <c:noMultiLvlLbl val="0"/>
      </c:catAx>
      <c:valAx>
        <c:axId val="12173975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029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2'!$F$36</c:f>
              <c:strCache>
                <c:ptCount val="1"/>
                <c:pt idx="0">
                  <c:v>CALL - Profit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'Example 2'!$E$37:$E$43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2'!$F$37:$F$43</c:f>
              <c:numCache>
                <c:formatCode>General</c:formatCode>
                <c:ptCount val="7"/>
                <c:pt idx="0">
                  <c:v>-5.75</c:v>
                </c:pt>
                <c:pt idx="1">
                  <c:v>-5.75</c:v>
                </c:pt>
                <c:pt idx="2">
                  <c:v>-5.75</c:v>
                </c:pt>
                <c:pt idx="3">
                  <c:v>-5.75</c:v>
                </c:pt>
                <c:pt idx="4">
                  <c:v>-0.75</c:v>
                </c:pt>
                <c:pt idx="5">
                  <c:v>4.25</c:v>
                </c:pt>
                <c:pt idx="6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9-4408-AEE6-468BC1BFA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29551679"/>
        <c:axId val="1217419599"/>
      </c:lineChart>
      <c:catAx>
        <c:axId val="122955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419599"/>
        <c:crosses val="autoZero"/>
        <c:auto val="1"/>
        <c:lblAlgn val="ctr"/>
        <c:lblOffset val="100"/>
        <c:noMultiLvlLbl val="0"/>
      </c:catAx>
      <c:valAx>
        <c:axId val="1217419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55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/>
              <a:t>Rate of Return as a Function</a:t>
            </a:r>
            <a:r>
              <a:rPr lang="en-US" b="1" i="0" baseline="0"/>
              <a:t> of Price at t=1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3'!$O$16</c:f>
              <c:strCache>
                <c:ptCount val="1"/>
                <c:pt idx="0">
                  <c:v>All Stocks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'Example 3'!$P$15:$V$15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3'!$P$16:$V$16</c:f>
              <c:numCache>
                <c:formatCode>0%</c:formatCode>
                <c:ptCount val="7"/>
                <c:pt idx="0">
                  <c:v>-8.536585365853662E-2</c:v>
                </c:pt>
                <c:pt idx="1">
                  <c:v>-5.4878048780487736E-2</c:v>
                </c:pt>
                <c:pt idx="2">
                  <c:v>-2.4390243902439032E-2</c:v>
                </c:pt>
                <c:pt idx="3">
                  <c:v>6.0975609756098491E-3</c:v>
                </c:pt>
                <c:pt idx="4">
                  <c:v>3.6585365853658548E-2</c:v>
                </c:pt>
                <c:pt idx="5">
                  <c:v>6.7073170731707252E-2</c:v>
                </c:pt>
                <c:pt idx="6">
                  <c:v>9.7560975609756129E-2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FC-4CA1-ADDB-9A09313CF68F}"/>
            </c:ext>
          </c:extLst>
        </c:ser>
        <c:ser>
          <c:idx val="1"/>
          <c:order val="1"/>
          <c:tx>
            <c:strRef>
              <c:f>'Example 3'!$O$17</c:f>
              <c:strCache>
                <c:ptCount val="1"/>
                <c:pt idx="0">
                  <c:v>All call options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'Example 3'!$P$15:$V$15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3'!$P$17:$V$17</c:f>
              <c:numCache>
                <c:formatCode>0%</c:formatCode>
                <c:ptCount val="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-0.13043478260869559</c:v>
                </c:pt>
                <c:pt idx="5">
                  <c:v>0.73913043478260876</c:v>
                </c:pt>
                <c:pt idx="6">
                  <c:v>1.6086956521739131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C-4CA1-ADDB-9A09313CF68F}"/>
            </c:ext>
          </c:extLst>
        </c:ser>
        <c:ser>
          <c:idx val="2"/>
          <c:order val="2"/>
          <c:tx>
            <c:strRef>
              <c:f>'Example 3'!$O$18</c:f>
              <c:strCache>
                <c:ptCount val="1"/>
                <c:pt idx="0">
                  <c:v>Call+ bills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'Example 3'!$P$15:$V$15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3'!$P$18:$V$18</c:f>
              <c:numCache>
                <c:formatCode>0%</c:formatCode>
                <c:ptCount val="7"/>
                <c:pt idx="0">
                  <c:v>-3.0275500000000101E-2</c:v>
                </c:pt>
                <c:pt idx="1">
                  <c:v>-3.0275500000000101E-2</c:v>
                </c:pt>
                <c:pt idx="2">
                  <c:v>-3.0275500000000101E-2</c:v>
                </c:pt>
                <c:pt idx="3">
                  <c:v>-3.0275500000000101E-2</c:v>
                </c:pt>
                <c:pt idx="4">
                  <c:v>2.2449999999989815E-4</c:v>
                </c:pt>
                <c:pt idx="5">
                  <c:v>3.0724499999999898E-2</c:v>
                </c:pt>
                <c:pt idx="6">
                  <c:v>6.1224499999999897E-2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FC-4CA1-ADDB-9A09313CF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2363647"/>
        <c:axId val="1957731759"/>
      </c:lineChart>
      <c:catAx>
        <c:axId val="2062363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731759"/>
        <c:crosses val="autoZero"/>
        <c:auto val="1"/>
        <c:lblAlgn val="ctr"/>
        <c:lblOffset val="100"/>
        <c:noMultiLvlLbl val="0"/>
      </c:catAx>
      <c:valAx>
        <c:axId val="1957731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363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Rate of Return as a Function of Price at t=1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All Stock vs. Option+Bill Strategy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3'!$O$16</c:f>
              <c:strCache>
                <c:ptCount val="1"/>
                <c:pt idx="0">
                  <c:v>All Stocks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'Example 3'!$P$15:$V$15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3'!$P$16:$V$16</c:f>
              <c:numCache>
                <c:formatCode>0%</c:formatCode>
                <c:ptCount val="7"/>
                <c:pt idx="0">
                  <c:v>-8.536585365853662E-2</c:v>
                </c:pt>
                <c:pt idx="1">
                  <c:v>-5.4878048780487736E-2</c:v>
                </c:pt>
                <c:pt idx="2">
                  <c:v>-2.4390243902439032E-2</c:v>
                </c:pt>
                <c:pt idx="3">
                  <c:v>6.0975609756098491E-3</c:v>
                </c:pt>
                <c:pt idx="4">
                  <c:v>3.6585365853658548E-2</c:v>
                </c:pt>
                <c:pt idx="5">
                  <c:v>6.7073170731707252E-2</c:v>
                </c:pt>
                <c:pt idx="6">
                  <c:v>9.7560975609756129E-2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6-4AD1-B6DC-F0294ADB27A1}"/>
            </c:ext>
          </c:extLst>
        </c:ser>
        <c:ser>
          <c:idx val="1"/>
          <c:order val="1"/>
          <c:tx>
            <c:strRef>
              <c:f>'Example 3'!$O$18</c:f>
              <c:strCache>
                <c:ptCount val="1"/>
                <c:pt idx="0">
                  <c:v>Call+ bills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'Example 3'!$P$15:$V$15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3'!$P$18:$V$18</c:f>
              <c:numCache>
                <c:formatCode>0%</c:formatCode>
                <c:ptCount val="7"/>
                <c:pt idx="0">
                  <c:v>-3.0275500000000101E-2</c:v>
                </c:pt>
                <c:pt idx="1">
                  <c:v>-3.0275500000000101E-2</c:v>
                </c:pt>
                <c:pt idx="2">
                  <c:v>-3.0275500000000101E-2</c:v>
                </c:pt>
                <c:pt idx="3">
                  <c:v>-3.0275500000000101E-2</c:v>
                </c:pt>
                <c:pt idx="4">
                  <c:v>2.2449999999989815E-4</c:v>
                </c:pt>
                <c:pt idx="5">
                  <c:v>3.0724499999999898E-2</c:v>
                </c:pt>
                <c:pt idx="6">
                  <c:v>6.1224499999999897E-2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6-4AD1-B6DC-F0294ADB2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770079"/>
        <c:axId val="1953266175"/>
      </c:lineChart>
      <c:catAx>
        <c:axId val="211277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266175"/>
        <c:crosses val="autoZero"/>
        <c:auto val="1"/>
        <c:lblAlgn val="ctr"/>
        <c:lblOffset val="100"/>
        <c:noMultiLvlLbl val="0"/>
      </c:catAx>
      <c:valAx>
        <c:axId val="1953266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770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Rate of Return as a Function of Price at t=1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All Stock vs. All Option Strategy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3'!$O$16</c:f>
              <c:strCache>
                <c:ptCount val="1"/>
                <c:pt idx="0">
                  <c:v>All Stocks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'Example 3'!$P$15:$V$15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3'!$P$16:$V$16</c:f>
              <c:numCache>
                <c:formatCode>0%</c:formatCode>
                <c:ptCount val="7"/>
                <c:pt idx="0">
                  <c:v>-8.536585365853662E-2</c:v>
                </c:pt>
                <c:pt idx="1">
                  <c:v>-5.4878048780487736E-2</c:v>
                </c:pt>
                <c:pt idx="2">
                  <c:v>-2.4390243902439032E-2</c:v>
                </c:pt>
                <c:pt idx="3">
                  <c:v>6.0975609756098491E-3</c:v>
                </c:pt>
                <c:pt idx="4">
                  <c:v>3.6585365853658548E-2</c:v>
                </c:pt>
                <c:pt idx="5">
                  <c:v>6.7073170731707252E-2</c:v>
                </c:pt>
                <c:pt idx="6">
                  <c:v>9.7560975609756129E-2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92-4BE9-BCB0-1E394D2B7AFF}"/>
            </c:ext>
          </c:extLst>
        </c:ser>
        <c:ser>
          <c:idx val="1"/>
          <c:order val="1"/>
          <c:tx>
            <c:strRef>
              <c:f>'Example 3'!$O$17</c:f>
              <c:strCache>
                <c:ptCount val="1"/>
                <c:pt idx="0">
                  <c:v>All call options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'Example 3'!$P$15:$V$15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3'!$P$17:$V$17</c:f>
              <c:numCache>
                <c:formatCode>0%</c:formatCode>
                <c:ptCount val="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-0.13043478260869559</c:v>
                </c:pt>
                <c:pt idx="5">
                  <c:v>0.73913043478260876</c:v>
                </c:pt>
                <c:pt idx="6">
                  <c:v>1.6086956521739131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2-4BE9-BCB0-1E394D2B7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071167"/>
        <c:axId val="2115535071"/>
      </c:lineChart>
      <c:catAx>
        <c:axId val="212507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535071"/>
        <c:crosses val="autoZero"/>
        <c:auto val="1"/>
        <c:lblAlgn val="ctr"/>
        <c:lblOffset val="100"/>
        <c:noMultiLvlLbl val="0"/>
      </c:catAx>
      <c:valAx>
        <c:axId val="2115535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5071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4'!$F$19</c:f>
              <c:strCache>
                <c:ptCount val="1"/>
                <c:pt idx="0">
                  <c:v>PUT - Payoff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'Example 4'!$E$20:$E$26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4'!$F$20:$F$26</c:f>
              <c:numCache>
                <c:formatCode>General</c:formatCode>
                <c:ptCount val="7"/>
                <c:pt idx="0">
                  <c:v>15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68-4BB1-B170-51331A85F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121711679"/>
        <c:axId val="2119061215"/>
      </c:lineChart>
      <c:catAx>
        <c:axId val="212171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061215"/>
        <c:crosses val="autoZero"/>
        <c:auto val="1"/>
        <c:lblAlgn val="ctr"/>
        <c:lblOffset val="100"/>
        <c:noMultiLvlLbl val="0"/>
      </c:catAx>
      <c:valAx>
        <c:axId val="2119061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71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4'!$F$36</c:f>
              <c:strCache>
                <c:ptCount val="1"/>
                <c:pt idx="0">
                  <c:v>PUT - Profit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'Example 4'!$E$37:$E$43</c:f>
              <c:numCache>
                <c:formatCode>General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cat>
          <c:val>
            <c:numRef>
              <c:f>'Example 4'!$F$37:$F$43</c:f>
              <c:numCache>
                <c:formatCode>General</c:formatCode>
                <c:ptCount val="7"/>
                <c:pt idx="0">
                  <c:v>9</c:v>
                </c:pt>
                <c:pt idx="1">
                  <c:v>4</c:v>
                </c:pt>
                <c:pt idx="2">
                  <c:v>-1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D-4806-834E-FD0C31651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450343343"/>
        <c:axId val="2119066623"/>
      </c:lineChart>
      <c:catAx>
        <c:axId val="145034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066623"/>
        <c:crosses val="autoZero"/>
        <c:auto val="1"/>
        <c:lblAlgn val="ctr"/>
        <c:lblOffset val="100"/>
        <c:noMultiLvlLbl val="0"/>
      </c:catAx>
      <c:valAx>
        <c:axId val="21190666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0343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103654</xdr:colOff>
      <xdr:row>14</xdr:row>
      <xdr:rowOff>98331</xdr:rowOff>
    </xdr:from>
    <xdr:to>
      <xdr:col>14</xdr:col>
      <xdr:colOff>542365</xdr:colOff>
      <xdr:row>29</xdr:row>
      <xdr:rowOff>126906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C22CFF6-E03E-420D-ABF3-50CB612F6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148478</xdr:colOff>
      <xdr:row>30</xdr:row>
      <xdr:rowOff>95530</xdr:rowOff>
    </xdr:from>
    <xdr:to>
      <xdr:col>14</xdr:col>
      <xdr:colOff>587189</xdr:colOff>
      <xdr:row>45</xdr:row>
      <xdr:rowOff>124105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56E68A-6448-4137-8D46-0458FB3AB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16</xdr:row>
      <xdr:rowOff>33337</xdr:rowOff>
    </xdr:from>
    <xdr:to>
      <xdr:col>13</xdr:col>
      <xdr:colOff>600075</xdr:colOff>
      <xdr:row>31</xdr:row>
      <xdr:rowOff>61912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608153-C297-4D69-819D-64C0295E65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33</xdr:row>
      <xdr:rowOff>176212</xdr:rowOff>
    </xdr:from>
    <xdr:to>
      <xdr:col>13</xdr:col>
      <xdr:colOff>523875</xdr:colOff>
      <xdr:row>49</xdr:row>
      <xdr:rowOff>23812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5E19C54-833F-4C97-8504-ED5CE12776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261937</xdr:colOff>
      <xdr:row>19</xdr:row>
      <xdr:rowOff>166687</xdr:rowOff>
    </xdr:from>
    <xdr:to>
      <xdr:col>25</xdr:col>
      <xdr:colOff>266700</xdr:colOff>
      <xdr:row>45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5A0835-D93D-442E-BEB0-3214C09827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523876</xdr:colOff>
      <xdr:row>20</xdr:row>
      <xdr:rowOff>23812</xdr:rowOff>
    </xdr:from>
    <xdr:to>
      <xdr:col>12</xdr:col>
      <xdr:colOff>509588</xdr:colOff>
      <xdr:row>40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84ADD35-7974-4C98-A87F-B912AB2CA4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542925</xdr:colOff>
      <xdr:row>40</xdr:row>
      <xdr:rowOff>109536</xdr:rowOff>
    </xdr:from>
    <xdr:to>
      <xdr:col>12</xdr:col>
      <xdr:colOff>523875</xdr:colOff>
      <xdr:row>62</xdr:row>
      <xdr:rowOff>95249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6512F1C-8BB7-419C-A890-BF37DD3F1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465043</xdr:colOff>
      <xdr:row>14</xdr:row>
      <xdr:rowOff>45943</xdr:rowOff>
    </xdr:from>
    <xdr:to>
      <xdr:col>16</xdr:col>
      <xdr:colOff>403411</xdr:colOff>
      <xdr:row>30</xdr:row>
      <xdr:rowOff>78440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E621C1-F303-4580-A121-3A4B29D720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431426</xdr:colOff>
      <xdr:row>31</xdr:row>
      <xdr:rowOff>113178</xdr:rowOff>
    </xdr:from>
    <xdr:to>
      <xdr:col>16</xdr:col>
      <xdr:colOff>504265</xdr:colOff>
      <xdr:row>48</xdr:row>
      <xdr:rowOff>11206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29CB00-28C2-44DC-85C4-127F34CD3C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423862</xdr:colOff>
      <xdr:row>27</xdr:row>
      <xdr:rowOff>23812</xdr:rowOff>
    </xdr:from>
    <xdr:to>
      <xdr:col>7</xdr:col>
      <xdr:colOff>471487</xdr:colOff>
      <xdr:row>42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096DAE-2B9B-40D6-92CC-7ABBEE59F6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</xdr:colOff>
      <xdr:row>26</xdr:row>
      <xdr:rowOff>138112</xdr:rowOff>
    </xdr:from>
    <xdr:to>
      <xdr:col>15</xdr:col>
      <xdr:colOff>252412</xdr:colOff>
      <xdr:row>41</xdr:row>
      <xdr:rowOff>166687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C6981C-67E9-47CB-A0C5-A01C8DA8A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471487</xdr:colOff>
      <xdr:row>16</xdr:row>
      <xdr:rowOff>52387</xdr:rowOff>
    </xdr:from>
    <xdr:to>
      <xdr:col>14</xdr:col>
      <xdr:colOff>604837</xdr:colOff>
      <xdr:row>31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8D59E4-1A4C-4C33-B951-4BABC0B05C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309562</xdr:colOff>
      <xdr:row>38</xdr:row>
      <xdr:rowOff>71437</xdr:rowOff>
    </xdr:from>
    <xdr:to>
      <xdr:col>15</xdr:col>
      <xdr:colOff>442912</xdr:colOff>
      <xdr:row>53</xdr:row>
      <xdr:rowOff>100012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D06CCEE-4FD7-424A-B9F9-D0074769F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</xdr:colOff>
      <xdr:row>15</xdr:row>
      <xdr:rowOff>119062</xdr:rowOff>
    </xdr:from>
    <xdr:to>
      <xdr:col>14</xdr:col>
      <xdr:colOff>414337</xdr:colOff>
      <xdr:row>30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F0952E-21D2-439E-B2BD-509545CDE8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233362</xdr:colOff>
      <xdr:row>32</xdr:row>
      <xdr:rowOff>157162</xdr:rowOff>
    </xdr:from>
    <xdr:to>
      <xdr:col>14</xdr:col>
      <xdr:colOff>566737</xdr:colOff>
      <xdr:row>48</xdr:row>
      <xdr:rowOff>4762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626C5A-53A4-45A0-B0B7-F593AD194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17</xdr:row>
      <xdr:rowOff>61912</xdr:rowOff>
    </xdr:from>
    <xdr:to>
      <xdr:col>16</xdr:col>
      <xdr:colOff>161925</xdr:colOff>
      <xdr:row>32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AE8023-6E92-4A07-9203-8FD844477F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414337</xdr:colOff>
      <xdr:row>16</xdr:row>
      <xdr:rowOff>128587</xdr:rowOff>
    </xdr:from>
    <xdr:to>
      <xdr:col>13</xdr:col>
      <xdr:colOff>461962</xdr:colOff>
      <xdr:row>31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27268E-ED3A-45A3-A0F5-8ACDC67FEB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FA2A6-8E08-4A2C-A8E3-227B9FF2C42F}">
  <dimension ref="D6:G41"/>
  <sheetViews>
    <sheetView zoomScale="85" zoomScaleNormal="85" workbookViewId="0">
      <selection activeCell="F26" sqref="F26"/>
    </sheetView>
  </sheetViews>
  <sheetFormatPr defaultRowHeight="14.25" x14ac:dyDescent="0.2"/>
  <cols>
    <col min="1" max="3" width="9.140625" style="2"/>
    <col min="4" max="4" width="17.28515625" style="2" bestFit="1" customWidth="1"/>
    <col min="5" max="5" width="16.28515625" style="2" bestFit="1" customWidth="1"/>
    <col min="6" max="6" width="15" style="2" bestFit="1" customWidth="1"/>
    <col min="7" max="7" width="15.85546875" style="2" bestFit="1" customWidth="1"/>
    <col min="8" max="16384" width="9.140625" style="2"/>
  </cols>
  <sheetData>
    <row r="6" spans="4:7" x14ac:dyDescent="0.2">
      <c r="D6" s="3" t="s">
        <v>2</v>
      </c>
      <c r="E6" s="3" t="s">
        <v>3</v>
      </c>
      <c r="F6" s="3" t="s">
        <v>4</v>
      </c>
      <c r="G6" s="3" t="s">
        <v>6</v>
      </c>
    </row>
    <row r="7" spans="4:7" x14ac:dyDescent="0.2">
      <c r="D7" s="4" t="s">
        <v>0</v>
      </c>
      <c r="E7" s="4" t="s">
        <v>1</v>
      </c>
      <c r="F7" s="4" t="s">
        <v>5</v>
      </c>
      <c r="G7" s="4" t="s">
        <v>7</v>
      </c>
    </row>
    <row r="8" spans="4:7" x14ac:dyDescent="0.2">
      <c r="D8" s="6">
        <v>164</v>
      </c>
      <c r="E8" s="6">
        <v>152</v>
      </c>
      <c r="F8" s="6">
        <f t="shared" ref="F8:F13" si="0">E8-D8</f>
        <v>-12</v>
      </c>
      <c r="G8" s="6">
        <f t="shared" ref="G8:G13" si="1">D8-E8</f>
        <v>12</v>
      </c>
    </row>
    <row r="9" spans="4:7" x14ac:dyDescent="0.2">
      <c r="D9" s="5">
        <v>164</v>
      </c>
      <c r="E9" s="5">
        <v>156</v>
      </c>
      <c r="F9" s="6">
        <f>E9-D9</f>
        <v>-8</v>
      </c>
      <c r="G9" s="6">
        <f>D9-E9</f>
        <v>8</v>
      </c>
    </row>
    <row r="10" spans="4:7" x14ac:dyDescent="0.2">
      <c r="D10" s="5">
        <v>164</v>
      </c>
      <c r="E10" s="5">
        <v>160</v>
      </c>
      <c r="F10" s="6">
        <f t="shared" si="0"/>
        <v>-4</v>
      </c>
      <c r="G10" s="6">
        <f t="shared" si="1"/>
        <v>4</v>
      </c>
    </row>
    <row r="11" spans="4:7" x14ac:dyDescent="0.2">
      <c r="D11" s="5">
        <v>164</v>
      </c>
      <c r="E11" s="5">
        <v>164</v>
      </c>
      <c r="F11" s="6">
        <f t="shared" si="0"/>
        <v>0</v>
      </c>
      <c r="G11" s="6">
        <f t="shared" si="1"/>
        <v>0</v>
      </c>
    </row>
    <row r="12" spans="4:7" x14ac:dyDescent="0.2">
      <c r="D12" s="5">
        <v>164</v>
      </c>
      <c r="E12" s="5">
        <v>168</v>
      </c>
      <c r="F12" s="6">
        <f t="shared" si="0"/>
        <v>4</v>
      </c>
      <c r="G12" s="6">
        <f t="shared" si="1"/>
        <v>-4</v>
      </c>
    </row>
    <row r="13" spans="4:7" x14ac:dyDescent="0.2">
      <c r="D13" s="5">
        <v>164</v>
      </c>
      <c r="E13" s="5">
        <v>172</v>
      </c>
      <c r="F13" s="6">
        <f t="shared" si="0"/>
        <v>8</v>
      </c>
      <c r="G13" s="6">
        <f t="shared" si="1"/>
        <v>-8</v>
      </c>
    </row>
    <row r="14" spans="4:7" x14ac:dyDescent="0.2">
      <c r="D14" s="5">
        <v>164</v>
      </c>
      <c r="E14" s="5">
        <v>176</v>
      </c>
      <c r="F14" s="6">
        <f>E14-D14</f>
        <v>12</v>
      </c>
      <c r="G14" s="6">
        <f>D14-E14</f>
        <v>-12</v>
      </c>
    </row>
    <row r="18" spans="5:6" x14ac:dyDescent="0.2">
      <c r="E18" s="34" t="s">
        <v>4</v>
      </c>
      <c r="F18" s="34"/>
    </row>
    <row r="19" spans="5:6" x14ac:dyDescent="0.2">
      <c r="E19" s="6"/>
      <c r="F19" s="6" t="s">
        <v>9</v>
      </c>
    </row>
    <row r="20" spans="5:6" x14ac:dyDescent="0.2">
      <c r="E20" s="6">
        <v>152</v>
      </c>
      <c r="F20" s="6">
        <v>-12</v>
      </c>
    </row>
    <row r="21" spans="5:6" x14ac:dyDescent="0.2">
      <c r="E21" s="5">
        <v>156</v>
      </c>
      <c r="F21" s="5">
        <v>-8</v>
      </c>
    </row>
    <row r="22" spans="5:6" x14ac:dyDescent="0.2">
      <c r="E22" s="5">
        <v>160</v>
      </c>
      <c r="F22" s="5">
        <v>-4</v>
      </c>
    </row>
    <row r="23" spans="5:6" x14ac:dyDescent="0.2">
      <c r="E23" s="5">
        <v>164</v>
      </c>
      <c r="F23" s="5">
        <v>0</v>
      </c>
    </row>
    <row r="24" spans="5:6" x14ac:dyDescent="0.2">
      <c r="E24" s="5">
        <v>168</v>
      </c>
      <c r="F24" s="5">
        <v>4</v>
      </c>
    </row>
    <row r="25" spans="5:6" x14ac:dyDescent="0.2">
      <c r="E25" s="5">
        <v>172</v>
      </c>
      <c r="F25" s="5">
        <v>8</v>
      </c>
    </row>
    <row r="26" spans="5:6" x14ac:dyDescent="0.2">
      <c r="E26" s="5">
        <v>176</v>
      </c>
      <c r="F26" s="5">
        <v>12</v>
      </c>
    </row>
    <row r="27" spans="5:6" x14ac:dyDescent="0.2">
      <c r="E27" s="5"/>
      <c r="F27" s="5"/>
    </row>
    <row r="33" spans="5:6" x14ac:dyDescent="0.2">
      <c r="E33" s="34" t="s">
        <v>8</v>
      </c>
      <c r="F33" s="34"/>
    </row>
    <row r="34" spans="5:6" x14ac:dyDescent="0.2">
      <c r="E34" s="6"/>
      <c r="F34" s="6" t="s">
        <v>10</v>
      </c>
    </row>
    <row r="35" spans="5:6" x14ac:dyDescent="0.2">
      <c r="E35" s="6">
        <v>152</v>
      </c>
      <c r="F35" s="6">
        <v>12</v>
      </c>
    </row>
    <row r="36" spans="5:6" x14ac:dyDescent="0.2">
      <c r="E36" s="5">
        <v>156</v>
      </c>
      <c r="F36" s="5">
        <v>8</v>
      </c>
    </row>
    <row r="37" spans="5:6" x14ac:dyDescent="0.2">
      <c r="E37" s="5">
        <v>160</v>
      </c>
      <c r="F37" s="5">
        <v>4</v>
      </c>
    </row>
    <row r="38" spans="5:6" x14ac:dyDescent="0.2">
      <c r="E38" s="5">
        <v>164</v>
      </c>
      <c r="F38" s="5">
        <v>0</v>
      </c>
    </row>
    <row r="39" spans="5:6" x14ac:dyDescent="0.2">
      <c r="E39" s="5">
        <v>168</v>
      </c>
      <c r="F39" s="5">
        <v>-4</v>
      </c>
    </row>
    <row r="40" spans="5:6" x14ac:dyDescent="0.2">
      <c r="E40" s="5">
        <v>172</v>
      </c>
      <c r="F40" s="5">
        <v>-8</v>
      </c>
    </row>
    <row r="41" spans="5:6" x14ac:dyDescent="0.2">
      <c r="E41" s="5">
        <v>176</v>
      </c>
      <c r="F41" s="5">
        <v>-12</v>
      </c>
    </row>
  </sheetData>
  <mergeCells count="2">
    <mergeCell ref="E18:F18"/>
    <mergeCell ref="E33:F3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7D91-1AC9-45B3-9BD8-CEE3CB4AF984}">
  <dimension ref="D6:K44"/>
  <sheetViews>
    <sheetView workbookViewId="0">
      <selection activeCell="D6" sqref="D6:K14"/>
    </sheetView>
  </sheetViews>
  <sheetFormatPr defaultRowHeight="14.25" x14ac:dyDescent="0.2"/>
  <cols>
    <col min="1" max="3" width="9.140625" style="2"/>
    <col min="4" max="4" width="15.42578125" style="2" bestFit="1" customWidth="1"/>
    <col min="5" max="5" width="18.5703125" style="2" bestFit="1" customWidth="1"/>
    <col min="6" max="6" width="16.28515625" style="2" bestFit="1" customWidth="1"/>
    <col min="7" max="7" width="12.28515625" style="2" bestFit="1" customWidth="1"/>
    <col min="8" max="8" width="5.5703125" style="2" bestFit="1" customWidth="1"/>
    <col min="9" max="9" width="12.28515625" style="2" bestFit="1" customWidth="1"/>
    <col min="10" max="16384" width="9.140625" style="2"/>
  </cols>
  <sheetData>
    <row r="6" spans="4:11" x14ac:dyDescent="0.2">
      <c r="D6" s="17" t="s">
        <v>11</v>
      </c>
      <c r="E6" s="17" t="s">
        <v>66</v>
      </c>
      <c r="F6" s="17" t="s">
        <v>3</v>
      </c>
      <c r="G6" s="17" t="s">
        <v>13</v>
      </c>
      <c r="H6" s="32"/>
      <c r="I6" s="32" t="s">
        <v>13</v>
      </c>
      <c r="J6" s="17" t="s">
        <v>59</v>
      </c>
      <c r="K6" s="12" t="s">
        <v>67</v>
      </c>
    </row>
    <row r="7" spans="4:11" x14ac:dyDescent="0.2">
      <c r="D7" s="4" t="s">
        <v>12</v>
      </c>
      <c r="E7" s="4" t="s">
        <v>0</v>
      </c>
      <c r="F7" s="4" t="s">
        <v>1</v>
      </c>
      <c r="G7" s="4" t="s">
        <v>14</v>
      </c>
      <c r="H7" s="8" t="s">
        <v>16</v>
      </c>
      <c r="I7" s="8" t="s">
        <v>17</v>
      </c>
      <c r="J7" s="8" t="s">
        <v>17</v>
      </c>
      <c r="K7" s="10" t="s">
        <v>17</v>
      </c>
    </row>
    <row r="8" spans="4:11" x14ac:dyDescent="0.2">
      <c r="D8" s="6">
        <v>165</v>
      </c>
      <c r="E8" s="5">
        <v>164</v>
      </c>
      <c r="F8" s="6">
        <v>150</v>
      </c>
      <c r="G8" s="6">
        <v>0</v>
      </c>
      <c r="H8" s="5">
        <v>5.75</v>
      </c>
      <c r="I8" s="5">
        <f>G8+H8</f>
        <v>5.75</v>
      </c>
      <c r="J8" s="5">
        <f>F8-E8</f>
        <v>-14</v>
      </c>
      <c r="K8" s="5">
        <f>I8+J8</f>
        <v>-8.25</v>
      </c>
    </row>
    <row r="9" spans="4:11" x14ac:dyDescent="0.2">
      <c r="D9" s="6">
        <v>165</v>
      </c>
      <c r="E9" s="5">
        <v>164</v>
      </c>
      <c r="F9" s="5">
        <v>155</v>
      </c>
      <c r="G9" s="6">
        <v>0</v>
      </c>
      <c r="H9" s="5">
        <v>5.75</v>
      </c>
      <c r="I9" s="5">
        <f t="shared" ref="I9:I14" si="0">G9+H9</f>
        <v>5.75</v>
      </c>
      <c r="J9" s="5">
        <f t="shared" ref="J9:J14" si="1">F9-E9</f>
        <v>-9</v>
      </c>
      <c r="K9" s="5">
        <f t="shared" ref="K9:K14" si="2">I9+J9</f>
        <v>-3.25</v>
      </c>
    </row>
    <row r="10" spans="4:11" x14ac:dyDescent="0.2">
      <c r="D10" s="6">
        <v>165</v>
      </c>
      <c r="E10" s="5">
        <v>164</v>
      </c>
      <c r="F10" s="5">
        <v>160</v>
      </c>
      <c r="G10" s="6">
        <v>0</v>
      </c>
      <c r="H10" s="5">
        <v>5.75</v>
      </c>
      <c r="I10" s="5">
        <f t="shared" si="0"/>
        <v>5.75</v>
      </c>
      <c r="J10" s="5">
        <f t="shared" si="1"/>
        <v>-4</v>
      </c>
      <c r="K10" s="5">
        <f t="shared" si="2"/>
        <v>1.75</v>
      </c>
    </row>
    <row r="11" spans="4:11" x14ac:dyDescent="0.2">
      <c r="D11" s="6">
        <v>165</v>
      </c>
      <c r="E11" s="5">
        <v>164</v>
      </c>
      <c r="F11" s="5">
        <v>165</v>
      </c>
      <c r="G11" s="6">
        <f t="shared" ref="G11" si="3">F11-D11</f>
        <v>0</v>
      </c>
      <c r="H11" s="5">
        <v>5.75</v>
      </c>
      <c r="I11" s="5">
        <f t="shared" si="0"/>
        <v>5.75</v>
      </c>
      <c r="J11" s="5">
        <f t="shared" si="1"/>
        <v>1</v>
      </c>
      <c r="K11" s="5">
        <f t="shared" si="2"/>
        <v>6.75</v>
      </c>
    </row>
    <row r="12" spans="4:11" x14ac:dyDescent="0.2">
      <c r="D12" s="6">
        <v>165</v>
      </c>
      <c r="E12" s="5">
        <v>164</v>
      </c>
      <c r="F12" s="5">
        <v>170</v>
      </c>
      <c r="G12" s="6">
        <f>-1*(F12-D12)</f>
        <v>-5</v>
      </c>
      <c r="H12" s="5">
        <v>5.75</v>
      </c>
      <c r="I12" s="5">
        <f t="shared" si="0"/>
        <v>0.75</v>
      </c>
      <c r="J12" s="5">
        <f t="shared" si="1"/>
        <v>6</v>
      </c>
      <c r="K12" s="5">
        <f t="shared" si="2"/>
        <v>6.75</v>
      </c>
    </row>
    <row r="13" spans="4:11" x14ac:dyDescent="0.2">
      <c r="D13" s="6">
        <v>165</v>
      </c>
      <c r="E13" s="5">
        <v>164</v>
      </c>
      <c r="F13" s="5">
        <v>175</v>
      </c>
      <c r="G13" s="6">
        <f t="shared" ref="G13:G14" si="4">-1*(F13-D13)</f>
        <v>-10</v>
      </c>
      <c r="H13" s="5">
        <v>5.75</v>
      </c>
      <c r="I13" s="5">
        <f t="shared" si="0"/>
        <v>-4.25</v>
      </c>
      <c r="J13" s="5">
        <f t="shared" si="1"/>
        <v>11</v>
      </c>
      <c r="K13" s="5">
        <f t="shared" si="2"/>
        <v>6.75</v>
      </c>
    </row>
    <row r="14" spans="4:11" x14ac:dyDescent="0.2">
      <c r="D14" s="6">
        <v>165</v>
      </c>
      <c r="E14" s="5">
        <v>164</v>
      </c>
      <c r="F14" s="5">
        <v>180</v>
      </c>
      <c r="G14" s="6">
        <f t="shared" si="4"/>
        <v>-15</v>
      </c>
      <c r="H14" s="5">
        <v>5.75</v>
      </c>
      <c r="I14" s="5">
        <f t="shared" si="0"/>
        <v>-9.25</v>
      </c>
      <c r="J14" s="5">
        <f t="shared" si="1"/>
        <v>16</v>
      </c>
      <c r="K14" s="5">
        <f t="shared" si="2"/>
        <v>6.75</v>
      </c>
    </row>
    <row r="18" spans="4:7" ht="15" customHeight="1" x14ac:dyDescent="0.2">
      <c r="D18" s="36" t="s">
        <v>69</v>
      </c>
      <c r="E18" s="36"/>
      <c r="F18" s="36"/>
      <c r="G18" s="36"/>
    </row>
    <row r="19" spans="4:7" x14ac:dyDescent="0.2">
      <c r="F19" s="8" t="s">
        <v>17</v>
      </c>
    </row>
    <row r="20" spans="4:7" x14ac:dyDescent="0.2">
      <c r="E20" s="6">
        <v>150</v>
      </c>
      <c r="F20" s="5">
        <v>-8.25</v>
      </c>
    </row>
    <row r="21" spans="4:7" x14ac:dyDescent="0.2">
      <c r="E21" s="5">
        <v>155</v>
      </c>
      <c r="F21" s="5">
        <v>-3.25</v>
      </c>
    </row>
    <row r="22" spans="4:7" x14ac:dyDescent="0.2">
      <c r="E22" s="5">
        <v>160</v>
      </c>
      <c r="F22" s="5">
        <v>1.75</v>
      </c>
    </row>
    <row r="23" spans="4:7" x14ac:dyDescent="0.2">
      <c r="E23" s="5">
        <v>165</v>
      </c>
      <c r="F23" s="5">
        <v>6.75</v>
      </c>
    </row>
    <row r="24" spans="4:7" x14ac:dyDescent="0.2">
      <c r="E24" s="5">
        <v>170</v>
      </c>
      <c r="F24" s="5">
        <v>6.75</v>
      </c>
    </row>
    <row r="25" spans="4:7" x14ac:dyDescent="0.2">
      <c r="E25" s="5">
        <v>175</v>
      </c>
      <c r="F25" s="5">
        <v>6.75</v>
      </c>
    </row>
    <row r="26" spans="4:7" x14ac:dyDescent="0.2">
      <c r="E26" s="5">
        <v>180</v>
      </c>
      <c r="F26" s="5">
        <v>6.75</v>
      </c>
    </row>
    <row r="36" spans="4:7" x14ac:dyDescent="0.2">
      <c r="D36" s="36" t="s">
        <v>69</v>
      </c>
      <c r="E36" s="36"/>
      <c r="F36" s="36"/>
      <c r="G36" s="36"/>
    </row>
    <row r="37" spans="4:7" x14ac:dyDescent="0.2">
      <c r="F37" s="8" t="s">
        <v>74</v>
      </c>
      <c r="G37" s="8" t="s">
        <v>17</v>
      </c>
    </row>
    <row r="38" spans="4:7" x14ac:dyDescent="0.2">
      <c r="E38" s="6">
        <v>150</v>
      </c>
      <c r="F38" s="5">
        <v>-14</v>
      </c>
      <c r="G38" s="5">
        <v>-8.25</v>
      </c>
    </row>
    <row r="39" spans="4:7" x14ac:dyDescent="0.2">
      <c r="E39" s="5">
        <v>155</v>
      </c>
      <c r="F39" s="5">
        <v>-9</v>
      </c>
      <c r="G39" s="5">
        <v>-3.25</v>
      </c>
    </row>
    <row r="40" spans="4:7" x14ac:dyDescent="0.2">
      <c r="E40" s="5">
        <v>160</v>
      </c>
      <c r="F40" s="5">
        <v>-4</v>
      </c>
      <c r="G40" s="5">
        <v>1.75</v>
      </c>
    </row>
    <row r="41" spans="4:7" x14ac:dyDescent="0.2">
      <c r="E41" s="5">
        <v>165</v>
      </c>
      <c r="F41" s="5">
        <v>1</v>
      </c>
      <c r="G41" s="5">
        <v>6.75</v>
      </c>
    </row>
    <row r="42" spans="4:7" x14ac:dyDescent="0.2">
      <c r="E42" s="5">
        <v>170</v>
      </c>
      <c r="F42" s="5">
        <v>6</v>
      </c>
      <c r="G42" s="5">
        <v>6.75</v>
      </c>
    </row>
    <row r="43" spans="4:7" x14ac:dyDescent="0.2">
      <c r="E43" s="5">
        <v>175</v>
      </c>
      <c r="F43" s="5">
        <v>11</v>
      </c>
      <c r="G43" s="5">
        <v>6.75</v>
      </c>
    </row>
    <row r="44" spans="4:7" x14ac:dyDescent="0.2">
      <c r="E44" s="5">
        <v>180</v>
      </c>
      <c r="F44" s="5">
        <v>16</v>
      </c>
      <c r="G44" s="5">
        <v>6.75</v>
      </c>
    </row>
  </sheetData>
  <mergeCells count="2">
    <mergeCell ref="D18:G18"/>
    <mergeCell ref="D36:G36"/>
  </mergeCells>
  <pageMargins left="0.7" right="0.7" top="0.75" bottom="0.75" header="0.3" footer="0.3"/>
  <ignoredErrors>
    <ignoredError sqref="J8:J14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F83C-E355-463D-B3FE-FE027272395F}">
  <dimension ref="B4:K21"/>
  <sheetViews>
    <sheetView workbookViewId="0">
      <selection activeCell="B4" sqref="B4:L22"/>
    </sheetView>
  </sheetViews>
  <sheetFormatPr defaultRowHeight="14.25" x14ac:dyDescent="0.2"/>
  <cols>
    <col min="1" max="3" width="9.140625" style="1"/>
    <col min="4" max="4" width="12.140625" style="1" bestFit="1" customWidth="1"/>
    <col min="5" max="5" width="10.5703125" style="1" bestFit="1" customWidth="1"/>
    <col min="6" max="6" width="11.140625" style="1" bestFit="1" customWidth="1"/>
    <col min="7" max="7" width="9.140625" style="1"/>
    <col min="8" max="8" width="10.85546875" style="1" bestFit="1" customWidth="1"/>
    <col min="9" max="16384" width="9.140625" style="1"/>
  </cols>
  <sheetData>
    <row r="4" spans="2:11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x14ac:dyDescent="0.2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x14ac:dyDescent="0.2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x14ac:dyDescent="0.2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 x14ac:dyDescent="0.2">
      <c r="B8" s="2"/>
      <c r="C8" s="2"/>
      <c r="D8" s="37" t="s">
        <v>77</v>
      </c>
      <c r="E8" s="37"/>
      <c r="F8" s="37"/>
      <c r="G8" s="37"/>
      <c r="H8" s="37"/>
      <c r="I8" s="2"/>
      <c r="J8" s="2"/>
      <c r="K8" s="2"/>
    </row>
    <row r="9" spans="2:11" x14ac:dyDescent="0.2">
      <c r="B9" s="2"/>
      <c r="C9" s="2"/>
      <c r="D9" s="2"/>
      <c r="E9" s="2"/>
      <c r="F9" s="3" t="s">
        <v>47</v>
      </c>
      <c r="G9" s="3" t="s">
        <v>39</v>
      </c>
      <c r="H9" s="3" t="s">
        <v>48</v>
      </c>
      <c r="I9" s="2"/>
      <c r="J9" s="2"/>
      <c r="K9" s="2"/>
    </row>
    <row r="10" spans="2:11" x14ac:dyDescent="0.2">
      <c r="B10" s="2"/>
      <c r="C10" s="2"/>
      <c r="D10" s="2"/>
      <c r="E10" s="2"/>
      <c r="F10" s="39" t="s">
        <v>14</v>
      </c>
      <c r="G10" s="39"/>
      <c r="H10" s="39"/>
      <c r="I10" s="2"/>
      <c r="J10" s="2"/>
      <c r="K10" s="2"/>
    </row>
    <row r="11" spans="2:11" x14ac:dyDescent="0.2">
      <c r="B11" s="2"/>
      <c r="C11" s="2"/>
      <c r="D11" s="26" t="s">
        <v>58</v>
      </c>
      <c r="E11" s="26" t="s">
        <v>13</v>
      </c>
      <c r="F11" s="18">
        <v>0</v>
      </c>
      <c r="G11" s="18"/>
      <c r="H11" s="18" t="s">
        <v>41</v>
      </c>
      <c r="I11" s="2"/>
      <c r="J11" s="2"/>
      <c r="K11" s="2"/>
    </row>
    <row r="12" spans="2:11" x14ac:dyDescent="0.2">
      <c r="B12" s="2"/>
      <c r="C12" s="2"/>
      <c r="D12" s="27" t="s">
        <v>58</v>
      </c>
      <c r="E12" s="27" t="s">
        <v>32</v>
      </c>
      <c r="F12" s="20" t="s">
        <v>44</v>
      </c>
      <c r="G12" s="20"/>
      <c r="H12" s="20">
        <v>0</v>
      </c>
      <c r="I12" s="2"/>
      <c r="J12" s="2"/>
      <c r="K12" s="2"/>
    </row>
    <row r="13" spans="2:11" x14ac:dyDescent="0.2">
      <c r="B13" s="2"/>
      <c r="C13" s="2"/>
      <c r="D13" s="28" t="s">
        <v>61</v>
      </c>
      <c r="E13" s="28"/>
      <c r="F13" s="20" t="s">
        <v>44</v>
      </c>
      <c r="G13" s="2"/>
      <c r="H13" s="18" t="s">
        <v>41</v>
      </c>
      <c r="I13" s="2"/>
      <c r="J13" s="2"/>
      <c r="K13" s="2"/>
    </row>
    <row r="14" spans="2:11" x14ac:dyDescent="0.2">
      <c r="B14" s="2"/>
      <c r="C14" s="2"/>
      <c r="D14" s="2"/>
      <c r="E14" s="2"/>
      <c r="F14" s="39" t="s">
        <v>17</v>
      </c>
      <c r="G14" s="39"/>
      <c r="H14" s="39"/>
      <c r="I14" s="2"/>
      <c r="J14" s="2"/>
      <c r="K14" s="2"/>
    </row>
    <row r="15" spans="2:11" x14ac:dyDescent="0.2">
      <c r="B15" s="2"/>
      <c r="C15" s="2"/>
      <c r="D15" s="26" t="s">
        <v>58</v>
      </c>
      <c r="E15" s="26" t="s">
        <v>13</v>
      </c>
      <c r="F15" s="22" t="s">
        <v>40</v>
      </c>
      <c r="G15" s="18"/>
      <c r="H15" s="18" t="s">
        <v>42</v>
      </c>
      <c r="I15" s="2"/>
      <c r="J15" s="2"/>
      <c r="K15" s="2"/>
    </row>
    <row r="16" spans="2:11" x14ac:dyDescent="0.2">
      <c r="B16" s="2"/>
      <c r="C16" s="2"/>
      <c r="D16" s="27" t="s">
        <v>58</v>
      </c>
      <c r="E16" s="27" t="s">
        <v>32</v>
      </c>
      <c r="F16" s="20" t="s">
        <v>46</v>
      </c>
      <c r="G16" s="20"/>
      <c r="H16" s="19" t="s">
        <v>45</v>
      </c>
      <c r="I16" s="2"/>
      <c r="J16" s="2"/>
      <c r="K16" s="2"/>
    </row>
    <row r="17" spans="2:11" x14ac:dyDescent="0.2">
      <c r="B17" s="2"/>
      <c r="C17" s="2"/>
      <c r="D17" s="27" t="s">
        <v>62</v>
      </c>
      <c r="E17" s="27"/>
      <c r="F17" s="20" t="s">
        <v>75</v>
      </c>
      <c r="G17" s="15"/>
      <c r="H17" s="25" t="s">
        <v>76</v>
      </c>
      <c r="I17" s="2"/>
      <c r="J17" s="2"/>
      <c r="K17" s="2"/>
    </row>
    <row r="18" spans="2:1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3">
    <mergeCell ref="D8:H8"/>
    <mergeCell ref="F10:H10"/>
    <mergeCell ref="F14:H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CD34-BDA3-46A0-B6B2-B8764D1E01D1}">
  <dimension ref="D6:L30"/>
  <sheetViews>
    <sheetView workbookViewId="0">
      <selection sqref="A1:XFD1048576"/>
    </sheetView>
  </sheetViews>
  <sheetFormatPr defaultRowHeight="14.25" x14ac:dyDescent="0.2"/>
  <cols>
    <col min="1" max="3" width="9.140625" style="2"/>
    <col min="4" max="4" width="15.42578125" style="2" bestFit="1" customWidth="1"/>
    <col min="5" max="5" width="16.28515625" style="2" bestFit="1" customWidth="1"/>
    <col min="6" max="6" width="12.28515625" style="2" bestFit="1" customWidth="1"/>
    <col min="7" max="7" width="5.5703125" style="2" bestFit="1" customWidth="1"/>
    <col min="8" max="9" width="12.28515625" style="2" bestFit="1" customWidth="1"/>
    <col min="10" max="10" width="5.5703125" style="2" bestFit="1" customWidth="1"/>
    <col min="11" max="11" width="12.28515625" style="2" bestFit="1" customWidth="1"/>
    <col min="12" max="16384" width="9.140625" style="2"/>
  </cols>
  <sheetData>
    <row r="6" spans="4:12" x14ac:dyDescent="0.2">
      <c r="D6" s="17" t="s">
        <v>11</v>
      </c>
      <c r="E6" s="17" t="s">
        <v>3</v>
      </c>
      <c r="F6" s="17" t="s">
        <v>13</v>
      </c>
      <c r="G6" s="32" t="s">
        <v>78</v>
      </c>
      <c r="H6" s="32" t="s">
        <v>13</v>
      </c>
      <c r="I6" s="17" t="s">
        <v>32</v>
      </c>
      <c r="J6" s="32" t="s">
        <v>79</v>
      </c>
      <c r="K6" s="32" t="s">
        <v>32</v>
      </c>
      <c r="L6" s="12" t="s">
        <v>67</v>
      </c>
    </row>
    <row r="7" spans="4:12" x14ac:dyDescent="0.2">
      <c r="D7" s="4" t="s">
        <v>12</v>
      </c>
      <c r="E7" s="4" t="s">
        <v>1</v>
      </c>
      <c r="F7" s="4" t="s">
        <v>14</v>
      </c>
      <c r="G7" s="8" t="s">
        <v>16</v>
      </c>
      <c r="H7" s="8" t="s">
        <v>17</v>
      </c>
      <c r="I7" s="4" t="s">
        <v>14</v>
      </c>
      <c r="J7" s="8" t="s">
        <v>16</v>
      </c>
      <c r="K7" s="8" t="s">
        <v>17</v>
      </c>
      <c r="L7" s="10" t="s">
        <v>17</v>
      </c>
    </row>
    <row r="8" spans="4:12" x14ac:dyDescent="0.2">
      <c r="D8" s="6">
        <v>165</v>
      </c>
      <c r="E8" s="18">
        <v>145</v>
      </c>
      <c r="F8" s="18">
        <v>0</v>
      </c>
      <c r="G8" s="5">
        <v>5.75</v>
      </c>
      <c r="H8" s="5">
        <f>F8-G8</f>
        <v>-5.75</v>
      </c>
      <c r="I8" s="6">
        <f>D8-E8</f>
        <v>20</v>
      </c>
      <c r="J8" s="33">
        <v>6</v>
      </c>
      <c r="K8" s="33">
        <f t="shared" ref="K8:K16" si="0">I8-J8</f>
        <v>14</v>
      </c>
      <c r="L8" s="33">
        <f>K8+H8</f>
        <v>8.25</v>
      </c>
    </row>
    <row r="9" spans="4:12" x14ac:dyDescent="0.2">
      <c r="D9" s="6">
        <v>165</v>
      </c>
      <c r="E9" s="6">
        <v>150</v>
      </c>
      <c r="F9" s="6">
        <v>0</v>
      </c>
      <c r="G9" s="5">
        <v>5.75</v>
      </c>
      <c r="H9" s="5">
        <f t="shared" ref="H9:H16" si="1">F9-G9</f>
        <v>-5.75</v>
      </c>
      <c r="I9" s="6">
        <f t="shared" ref="I9:I11" si="2">D9-E9</f>
        <v>15</v>
      </c>
      <c r="J9" s="5">
        <v>6</v>
      </c>
      <c r="K9" s="5">
        <f t="shared" si="0"/>
        <v>9</v>
      </c>
      <c r="L9" s="33">
        <f t="shared" ref="L9:L16" si="3">K9+H9</f>
        <v>3.25</v>
      </c>
    </row>
    <row r="10" spans="4:12" x14ac:dyDescent="0.2">
      <c r="D10" s="6">
        <v>165</v>
      </c>
      <c r="E10" s="5">
        <v>155</v>
      </c>
      <c r="F10" s="6">
        <v>0</v>
      </c>
      <c r="G10" s="5">
        <v>5.75</v>
      </c>
      <c r="H10" s="5">
        <f t="shared" si="1"/>
        <v>-5.75</v>
      </c>
      <c r="I10" s="6">
        <f t="shared" si="2"/>
        <v>10</v>
      </c>
      <c r="J10" s="5">
        <v>6</v>
      </c>
      <c r="K10" s="5">
        <f t="shared" si="0"/>
        <v>4</v>
      </c>
      <c r="L10" s="33">
        <f t="shared" si="3"/>
        <v>-1.75</v>
      </c>
    </row>
    <row r="11" spans="4:12" x14ac:dyDescent="0.2">
      <c r="D11" s="6">
        <v>165</v>
      </c>
      <c r="E11" s="5">
        <v>160</v>
      </c>
      <c r="F11" s="6">
        <v>0</v>
      </c>
      <c r="G11" s="5">
        <v>5.75</v>
      </c>
      <c r="H11" s="5">
        <f t="shared" si="1"/>
        <v>-5.75</v>
      </c>
      <c r="I11" s="6">
        <f t="shared" si="2"/>
        <v>5</v>
      </c>
      <c r="J11" s="5">
        <v>6</v>
      </c>
      <c r="K11" s="5">
        <f t="shared" si="0"/>
        <v>-1</v>
      </c>
      <c r="L11" s="33">
        <f t="shared" si="3"/>
        <v>-6.75</v>
      </c>
    </row>
    <row r="12" spans="4:12" x14ac:dyDescent="0.2">
      <c r="D12" s="6">
        <v>165</v>
      </c>
      <c r="E12" s="5">
        <v>165</v>
      </c>
      <c r="F12" s="6">
        <f>E12-D12</f>
        <v>0</v>
      </c>
      <c r="G12" s="5">
        <v>5.75</v>
      </c>
      <c r="H12" s="5">
        <f t="shared" si="1"/>
        <v>-5.75</v>
      </c>
      <c r="I12" s="6">
        <v>0</v>
      </c>
      <c r="J12" s="5">
        <v>6</v>
      </c>
      <c r="K12" s="5">
        <f t="shared" si="0"/>
        <v>-6</v>
      </c>
      <c r="L12" s="33">
        <f t="shared" si="3"/>
        <v>-11.75</v>
      </c>
    </row>
    <row r="13" spans="4:12" x14ac:dyDescent="0.2">
      <c r="D13" s="6">
        <v>165</v>
      </c>
      <c r="E13" s="5">
        <v>170</v>
      </c>
      <c r="F13" s="6">
        <f>(E13-D13)</f>
        <v>5</v>
      </c>
      <c r="G13" s="5">
        <v>5.75</v>
      </c>
      <c r="H13" s="5">
        <f t="shared" si="1"/>
        <v>-0.75</v>
      </c>
      <c r="I13" s="6">
        <v>0</v>
      </c>
      <c r="J13" s="5">
        <v>6</v>
      </c>
      <c r="K13" s="5">
        <f t="shared" si="0"/>
        <v>-6</v>
      </c>
      <c r="L13" s="33">
        <f t="shared" si="3"/>
        <v>-6.75</v>
      </c>
    </row>
    <row r="14" spans="4:12" x14ac:dyDescent="0.2">
      <c r="D14" s="6">
        <v>165</v>
      </c>
      <c r="E14" s="5">
        <v>175</v>
      </c>
      <c r="F14" s="6">
        <f t="shared" ref="F14:F16" si="4">(E14-D14)</f>
        <v>10</v>
      </c>
      <c r="G14" s="5">
        <v>5.75</v>
      </c>
      <c r="H14" s="5">
        <f t="shared" si="1"/>
        <v>4.25</v>
      </c>
      <c r="I14" s="6">
        <v>0</v>
      </c>
      <c r="J14" s="5">
        <v>6</v>
      </c>
      <c r="K14" s="5">
        <f t="shared" si="0"/>
        <v>-6</v>
      </c>
      <c r="L14" s="33">
        <f t="shared" si="3"/>
        <v>-1.75</v>
      </c>
    </row>
    <row r="15" spans="4:12" x14ac:dyDescent="0.2">
      <c r="D15" s="6">
        <v>165</v>
      </c>
      <c r="E15" s="5">
        <v>180</v>
      </c>
      <c r="F15" s="6">
        <f t="shared" si="4"/>
        <v>15</v>
      </c>
      <c r="G15" s="5">
        <v>5.75</v>
      </c>
      <c r="H15" s="5">
        <f t="shared" si="1"/>
        <v>9.25</v>
      </c>
      <c r="I15" s="6">
        <v>0</v>
      </c>
      <c r="J15" s="5">
        <v>6</v>
      </c>
      <c r="K15" s="5">
        <f t="shared" si="0"/>
        <v>-6</v>
      </c>
      <c r="L15" s="33">
        <f t="shared" si="3"/>
        <v>3.25</v>
      </c>
    </row>
    <row r="16" spans="4:12" x14ac:dyDescent="0.2">
      <c r="D16" s="6">
        <v>165</v>
      </c>
      <c r="E16" s="5">
        <v>185</v>
      </c>
      <c r="F16" s="6">
        <f t="shared" si="4"/>
        <v>20</v>
      </c>
      <c r="G16" s="5">
        <v>5.75</v>
      </c>
      <c r="H16" s="5">
        <f t="shared" si="1"/>
        <v>14.25</v>
      </c>
      <c r="I16" s="6">
        <v>0</v>
      </c>
      <c r="J16" s="5">
        <v>6</v>
      </c>
      <c r="K16" s="5">
        <f t="shared" si="0"/>
        <v>-6</v>
      </c>
      <c r="L16" s="33">
        <f t="shared" si="3"/>
        <v>8.25</v>
      </c>
    </row>
    <row r="20" spans="5:6" x14ac:dyDescent="0.2">
      <c r="E20" s="17" t="s">
        <v>3</v>
      </c>
      <c r="F20" s="12" t="s">
        <v>67</v>
      </c>
    </row>
    <row r="21" spans="5:6" x14ac:dyDescent="0.2">
      <c r="E21" s="4"/>
      <c r="F21" s="10" t="s">
        <v>17</v>
      </c>
    </row>
    <row r="22" spans="5:6" x14ac:dyDescent="0.2">
      <c r="E22" s="18">
        <v>145</v>
      </c>
      <c r="F22" s="33">
        <v>8.25</v>
      </c>
    </row>
    <row r="23" spans="5:6" x14ac:dyDescent="0.2">
      <c r="E23" s="6">
        <v>150</v>
      </c>
      <c r="F23" s="33">
        <v>3.25</v>
      </c>
    </row>
    <row r="24" spans="5:6" x14ac:dyDescent="0.2">
      <c r="E24" s="5">
        <v>155</v>
      </c>
      <c r="F24" s="33">
        <v>-1.75</v>
      </c>
    </row>
    <row r="25" spans="5:6" x14ac:dyDescent="0.2">
      <c r="E25" s="5">
        <v>160</v>
      </c>
      <c r="F25" s="33">
        <v>-6.75</v>
      </c>
    </row>
    <row r="26" spans="5:6" x14ac:dyDescent="0.2">
      <c r="E26" s="5">
        <v>165</v>
      </c>
      <c r="F26" s="33">
        <v>-11.75</v>
      </c>
    </row>
    <row r="27" spans="5:6" x14ac:dyDescent="0.2">
      <c r="E27" s="5">
        <v>170</v>
      </c>
      <c r="F27" s="33">
        <v>-6.75</v>
      </c>
    </row>
    <row r="28" spans="5:6" x14ac:dyDescent="0.2">
      <c r="E28" s="5">
        <v>175</v>
      </c>
      <c r="F28" s="33">
        <v>-1.75</v>
      </c>
    </row>
    <row r="29" spans="5:6" x14ac:dyDescent="0.2">
      <c r="E29" s="5">
        <v>180</v>
      </c>
      <c r="F29" s="33">
        <v>3.25</v>
      </c>
    </row>
    <row r="30" spans="5:6" x14ac:dyDescent="0.2">
      <c r="E30" s="5">
        <v>185</v>
      </c>
      <c r="F30" s="33">
        <v>8.25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A97C-F671-4D91-9A29-A4408F7C711B}">
  <dimension ref="D7:P25"/>
  <sheetViews>
    <sheetView workbookViewId="0">
      <selection activeCell="F11" sqref="F11:L20"/>
    </sheetView>
  </sheetViews>
  <sheetFormatPr defaultRowHeight="15" x14ac:dyDescent="0.25"/>
  <cols>
    <col min="7" max="7" width="25.5703125" bestFit="1" customWidth="1"/>
    <col min="10" max="10" width="14.85546875" bestFit="1" customWidth="1"/>
    <col min="12" max="12" width="12.42578125" bestFit="1" customWidth="1"/>
  </cols>
  <sheetData>
    <row r="7" spans="4:16" x14ac:dyDescent="0.2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</row>
    <row r="8" spans="4:16" x14ac:dyDescent="0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</row>
    <row r="9" spans="4:16" x14ac:dyDescent="0.2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4:16" x14ac:dyDescent="0.2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</row>
    <row r="11" spans="4:16" x14ac:dyDescent="0.25">
      <c r="D11" s="2"/>
      <c r="E11" s="2"/>
      <c r="F11" s="37" t="s">
        <v>95</v>
      </c>
      <c r="G11" s="37"/>
      <c r="H11" s="37"/>
      <c r="I11" s="37"/>
      <c r="J11" s="37"/>
      <c r="K11" s="37"/>
      <c r="L11" s="37"/>
      <c r="M11" s="2"/>
      <c r="N11" s="2"/>
      <c r="O11" s="2"/>
      <c r="P11" s="1"/>
    </row>
    <row r="12" spans="4:16" x14ac:dyDescent="0.25">
      <c r="D12" s="2"/>
      <c r="E12" s="2"/>
      <c r="F12" s="2"/>
      <c r="G12" s="2"/>
      <c r="H12" s="3" t="s">
        <v>80</v>
      </c>
      <c r="I12" s="3"/>
      <c r="J12" s="3" t="s">
        <v>81</v>
      </c>
      <c r="K12" s="3" t="s">
        <v>39</v>
      </c>
      <c r="L12" s="3" t="s">
        <v>82</v>
      </c>
      <c r="M12" s="2"/>
      <c r="N12" s="2"/>
      <c r="O12" s="2"/>
      <c r="P12" s="1"/>
    </row>
    <row r="13" spans="4:16" x14ac:dyDescent="0.25">
      <c r="D13" s="2"/>
      <c r="E13" s="2"/>
      <c r="F13" s="2"/>
      <c r="G13" s="2"/>
      <c r="H13" s="39" t="s">
        <v>14</v>
      </c>
      <c r="I13" s="39"/>
      <c r="J13" s="39"/>
      <c r="K13" s="39"/>
      <c r="L13" s="39"/>
      <c r="M13" s="2"/>
      <c r="N13" s="2"/>
      <c r="O13" s="2"/>
      <c r="P13" s="1"/>
    </row>
    <row r="14" spans="4:16" x14ac:dyDescent="0.25">
      <c r="D14" s="2"/>
      <c r="E14" s="2"/>
      <c r="F14" s="26" t="s">
        <v>58</v>
      </c>
      <c r="G14" s="26" t="s">
        <v>84</v>
      </c>
      <c r="H14" s="18">
        <v>0</v>
      </c>
      <c r="I14" s="18"/>
      <c r="J14" s="18" t="s">
        <v>85</v>
      </c>
      <c r="K14" s="18"/>
      <c r="L14" s="18" t="s">
        <v>85</v>
      </c>
      <c r="M14" s="2"/>
      <c r="N14" s="2"/>
      <c r="O14" s="2"/>
      <c r="P14" s="1"/>
    </row>
    <row r="15" spans="4:16" x14ac:dyDescent="0.25">
      <c r="D15" s="2"/>
      <c r="E15" s="2"/>
      <c r="F15" s="27" t="s">
        <v>70</v>
      </c>
      <c r="G15" s="27" t="s">
        <v>83</v>
      </c>
      <c r="H15" s="20">
        <v>0</v>
      </c>
      <c r="I15" s="20"/>
      <c r="J15" s="20">
        <v>0</v>
      </c>
      <c r="K15" s="20"/>
      <c r="L15" s="19" t="s">
        <v>86</v>
      </c>
      <c r="M15" s="2"/>
      <c r="N15" s="2"/>
      <c r="O15" s="2"/>
      <c r="P15" s="1"/>
    </row>
    <row r="16" spans="4:16" x14ac:dyDescent="0.25">
      <c r="D16" s="2"/>
      <c r="E16" s="2"/>
      <c r="F16" s="28" t="s">
        <v>61</v>
      </c>
      <c r="G16" s="28"/>
      <c r="H16" s="20">
        <v>0</v>
      </c>
      <c r="I16" s="18"/>
      <c r="J16" s="18" t="s">
        <v>85</v>
      </c>
      <c r="K16" s="2"/>
      <c r="L16" s="18" t="s">
        <v>87</v>
      </c>
      <c r="M16" s="2"/>
      <c r="N16" s="2"/>
      <c r="O16" s="2"/>
      <c r="P16" s="1"/>
    </row>
    <row r="17" spans="4:16" x14ac:dyDescent="0.25">
      <c r="D17" s="2"/>
      <c r="E17" s="2"/>
      <c r="F17" s="2"/>
      <c r="G17" s="2"/>
      <c r="H17" s="39" t="s">
        <v>17</v>
      </c>
      <c r="I17" s="39"/>
      <c r="J17" s="39"/>
      <c r="K17" s="39"/>
      <c r="L17" s="39"/>
      <c r="M17" s="2"/>
      <c r="N17" s="2"/>
      <c r="O17" s="2"/>
      <c r="P17" s="1"/>
    </row>
    <row r="18" spans="4:16" x14ac:dyDescent="0.25">
      <c r="D18" s="2"/>
      <c r="E18" s="2"/>
      <c r="F18" s="26" t="s">
        <v>58</v>
      </c>
      <c r="G18" s="26" t="s">
        <v>84</v>
      </c>
      <c r="H18" s="22" t="s">
        <v>88</v>
      </c>
      <c r="I18" s="22"/>
      <c r="J18" s="18" t="s">
        <v>89</v>
      </c>
      <c r="K18" s="18"/>
      <c r="L18" s="18" t="s">
        <v>89</v>
      </c>
      <c r="M18" s="2"/>
      <c r="N18" s="2"/>
      <c r="O18" s="2"/>
      <c r="P18" s="1"/>
    </row>
    <row r="19" spans="4:16" x14ac:dyDescent="0.25">
      <c r="D19" s="2"/>
      <c r="E19" s="2"/>
      <c r="F19" s="27" t="s">
        <v>58</v>
      </c>
      <c r="G19" s="27" t="s">
        <v>83</v>
      </c>
      <c r="H19" s="20" t="s">
        <v>90</v>
      </c>
      <c r="I19" s="20"/>
      <c r="J19" s="20" t="s">
        <v>90</v>
      </c>
      <c r="K19" s="20"/>
      <c r="L19" s="19" t="s">
        <v>91</v>
      </c>
      <c r="M19" s="2"/>
      <c r="N19" s="2"/>
      <c r="O19" s="2"/>
      <c r="P19" s="1"/>
    </row>
    <row r="20" spans="4:16" x14ac:dyDescent="0.25">
      <c r="D20" s="2"/>
      <c r="E20" s="2"/>
      <c r="F20" s="27" t="s">
        <v>62</v>
      </c>
      <c r="G20" s="27"/>
      <c r="H20" s="20" t="s">
        <v>92</v>
      </c>
      <c r="I20" s="21"/>
      <c r="J20" s="21" t="s">
        <v>93</v>
      </c>
      <c r="K20" s="30"/>
      <c r="L20" s="31" t="s">
        <v>94</v>
      </c>
      <c r="M20" s="2"/>
      <c r="N20" s="2"/>
      <c r="O20" s="2"/>
      <c r="P20" s="1"/>
    </row>
    <row r="21" spans="4:16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</row>
    <row r="22" spans="4:16" x14ac:dyDescent="0.2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</row>
    <row r="23" spans="4:16" x14ac:dyDescent="0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</row>
    <row r="24" spans="4:16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</row>
    <row r="25" spans="4:16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3">
    <mergeCell ref="F11:L11"/>
    <mergeCell ref="H13:L13"/>
    <mergeCell ref="H17:L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B406-BEA9-48E3-B61F-6555730D5671}">
  <dimension ref="D6:M30"/>
  <sheetViews>
    <sheetView workbookViewId="0">
      <selection activeCell="D6" sqref="D6:M16"/>
    </sheetView>
  </sheetViews>
  <sheetFormatPr defaultRowHeight="14.25" x14ac:dyDescent="0.2"/>
  <cols>
    <col min="1" max="3" width="9.140625" style="2"/>
    <col min="4" max="4" width="15.42578125" style="2" bestFit="1" customWidth="1"/>
    <col min="5" max="5" width="15.42578125" style="2" customWidth="1"/>
    <col min="6" max="6" width="16.28515625" style="2" bestFit="1" customWidth="1"/>
    <col min="7" max="7" width="13.7109375" style="2" bestFit="1" customWidth="1"/>
    <col min="8" max="8" width="9.85546875" style="2" bestFit="1" customWidth="1"/>
    <col min="9" max="10" width="12.28515625" style="2" bestFit="1" customWidth="1"/>
    <col min="11" max="11" width="9.85546875" style="2" bestFit="1" customWidth="1"/>
    <col min="12" max="12" width="13.7109375" style="2" bestFit="1" customWidth="1"/>
    <col min="13" max="13" width="9.85546875" style="2" bestFit="1" customWidth="1"/>
    <col min="14" max="16384" width="9.140625" style="2"/>
  </cols>
  <sheetData>
    <row r="6" spans="4:13" x14ac:dyDescent="0.2">
      <c r="D6" s="17" t="s">
        <v>11</v>
      </c>
      <c r="E6" s="17" t="s">
        <v>11</v>
      </c>
      <c r="F6" s="17" t="s">
        <v>3</v>
      </c>
      <c r="G6" s="17" t="s">
        <v>100</v>
      </c>
      <c r="H6" s="32" t="s">
        <v>98</v>
      </c>
      <c r="I6" s="32" t="s">
        <v>100</v>
      </c>
      <c r="J6" s="17" t="s">
        <v>101</v>
      </c>
      <c r="K6" s="32" t="s">
        <v>98</v>
      </c>
      <c r="L6" s="32" t="s">
        <v>100</v>
      </c>
      <c r="M6" s="12" t="s">
        <v>67</v>
      </c>
    </row>
    <row r="7" spans="4:13" x14ac:dyDescent="0.2">
      <c r="D7" s="4" t="s">
        <v>96</v>
      </c>
      <c r="E7" s="4" t="s">
        <v>97</v>
      </c>
      <c r="F7" s="4" t="s">
        <v>1</v>
      </c>
      <c r="G7" s="4" t="s">
        <v>14</v>
      </c>
      <c r="H7" s="8" t="s">
        <v>99</v>
      </c>
      <c r="I7" s="8" t="s">
        <v>17</v>
      </c>
      <c r="J7" s="4" t="s">
        <v>14</v>
      </c>
      <c r="K7" s="8" t="s">
        <v>90</v>
      </c>
      <c r="L7" s="8" t="s">
        <v>17</v>
      </c>
      <c r="M7" s="10" t="s">
        <v>17</v>
      </c>
    </row>
    <row r="8" spans="4:13" x14ac:dyDescent="0.2">
      <c r="D8" s="6">
        <v>160</v>
      </c>
      <c r="E8" s="6">
        <v>175</v>
      </c>
      <c r="F8" s="18">
        <v>145</v>
      </c>
      <c r="G8" s="18">
        <v>0</v>
      </c>
      <c r="H8" s="5">
        <v>5</v>
      </c>
      <c r="I8" s="5">
        <f>G8-H8</f>
        <v>-5</v>
      </c>
      <c r="J8" s="6">
        <v>0</v>
      </c>
      <c r="K8" s="33">
        <v>3</v>
      </c>
      <c r="L8" s="33">
        <f>J8+K8</f>
        <v>3</v>
      </c>
      <c r="M8" s="33">
        <f>L8+I8</f>
        <v>-2</v>
      </c>
    </row>
    <row r="9" spans="4:13" x14ac:dyDescent="0.2">
      <c r="D9" s="6">
        <v>160</v>
      </c>
      <c r="E9" s="6">
        <v>175</v>
      </c>
      <c r="F9" s="6">
        <v>150</v>
      </c>
      <c r="G9" s="6">
        <v>0</v>
      </c>
      <c r="H9" s="5">
        <v>5</v>
      </c>
      <c r="I9" s="5">
        <f t="shared" ref="I9:I16" si="0">G9-H9</f>
        <v>-5</v>
      </c>
      <c r="J9" s="6">
        <v>0</v>
      </c>
      <c r="K9" s="5">
        <v>3</v>
      </c>
      <c r="L9" s="33">
        <f t="shared" ref="L9:L16" si="1">J9+K9</f>
        <v>3</v>
      </c>
      <c r="M9" s="33">
        <f t="shared" ref="M9:M16" si="2">L9+I9</f>
        <v>-2</v>
      </c>
    </row>
    <row r="10" spans="4:13" x14ac:dyDescent="0.2">
      <c r="D10" s="6">
        <v>160</v>
      </c>
      <c r="E10" s="6">
        <v>175</v>
      </c>
      <c r="F10" s="5">
        <v>155</v>
      </c>
      <c r="G10" s="6">
        <v>0</v>
      </c>
      <c r="H10" s="5">
        <v>5</v>
      </c>
      <c r="I10" s="5">
        <f t="shared" si="0"/>
        <v>-5</v>
      </c>
      <c r="J10" s="6">
        <v>0</v>
      </c>
      <c r="K10" s="5">
        <v>3</v>
      </c>
      <c r="L10" s="33">
        <f t="shared" si="1"/>
        <v>3</v>
      </c>
      <c r="M10" s="33">
        <f t="shared" si="2"/>
        <v>-2</v>
      </c>
    </row>
    <row r="11" spans="4:13" x14ac:dyDescent="0.2">
      <c r="D11" s="6">
        <v>160</v>
      </c>
      <c r="E11" s="6">
        <v>175</v>
      </c>
      <c r="F11" s="5">
        <v>160</v>
      </c>
      <c r="G11" s="6">
        <v>0</v>
      </c>
      <c r="H11" s="5">
        <v>5</v>
      </c>
      <c r="I11" s="5">
        <f t="shared" si="0"/>
        <v>-5</v>
      </c>
      <c r="J11" s="6">
        <v>0</v>
      </c>
      <c r="K11" s="5">
        <v>3</v>
      </c>
      <c r="L11" s="33">
        <f t="shared" si="1"/>
        <v>3</v>
      </c>
      <c r="M11" s="33">
        <f t="shared" si="2"/>
        <v>-2</v>
      </c>
    </row>
    <row r="12" spans="4:13" x14ac:dyDescent="0.2">
      <c r="D12" s="6">
        <v>160</v>
      </c>
      <c r="E12" s="6">
        <v>175</v>
      </c>
      <c r="F12" s="5">
        <v>165</v>
      </c>
      <c r="G12" s="6">
        <f>F12-D12</f>
        <v>5</v>
      </c>
      <c r="H12" s="5">
        <v>5</v>
      </c>
      <c r="I12" s="5">
        <f t="shared" si="0"/>
        <v>0</v>
      </c>
      <c r="J12" s="6">
        <v>0</v>
      </c>
      <c r="K12" s="5">
        <v>3</v>
      </c>
      <c r="L12" s="33">
        <f t="shared" si="1"/>
        <v>3</v>
      </c>
      <c r="M12" s="33">
        <f t="shared" si="2"/>
        <v>3</v>
      </c>
    </row>
    <row r="13" spans="4:13" x14ac:dyDescent="0.2">
      <c r="D13" s="6">
        <v>160</v>
      </c>
      <c r="E13" s="6">
        <v>175</v>
      </c>
      <c r="F13" s="5">
        <v>170</v>
      </c>
      <c r="G13" s="6">
        <f t="shared" ref="G13:G16" si="3">F13-D13</f>
        <v>10</v>
      </c>
      <c r="H13" s="5">
        <v>5</v>
      </c>
      <c r="I13" s="5">
        <f t="shared" si="0"/>
        <v>5</v>
      </c>
      <c r="J13" s="6">
        <v>0</v>
      </c>
      <c r="K13" s="5">
        <v>3</v>
      </c>
      <c r="L13" s="33">
        <f t="shared" si="1"/>
        <v>3</v>
      </c>
      <c r="M13" s="33">
        <f t="shared" si="2"/>
        <v>8</v>
      </c>
    </row>
    <row r="14" spans="4:13" x14ac:dyDescent="0.2">
      <c r="D14" s="6">
        <v>160</v>
      </c>
      <c r="E14" s="6">
        <v>175</v>
      </c>
      <c r="F14" s="5">
        <v>175</v>
      </c>
      <c r="G14" s="6">
        <f t="shared" si="3"/>
        <v>15</v>
      </c>
      <c r="H14" s="5">
        <v>5</v>
      </c>
      <c r="I14" s="5">
        <f t="shared" si="0"/>
        <v>10</v>
      </c>
      <c r="J14" s="6">
        <f t="shared" ref="J14" si="4">-1*(F14-E14)</f>
        <v>0</v>
      </c>
      <c r="K14" s="5">
        <v>3</v>
      </c>
      <c r="L14" s="33">
        <f t="shared" si="1"/>
        <v>3</v>
      </c>
      <c r="M14" s="33">
        <f t="shared" si="2"/>
        <v>13</v>
      </c>
    </row>
    <row r="15" spans="4:13" x14ac:dyDescent="0.2">
      <c r="D15" s="6">
        <v>160</v>
      </c>
      <c r="E15" s="6">
        <v>175</v>
      </c>
      <c r="F15" s="5">
        <v>180</v>
      </c>
      <c r="G15" s="6">
        <f t="shared" si="3"/>
        <v>20</v>
      </c>
      <c r="H15" s="5">
        <v>5</v>
      </c>
      <c r="I15" s="5">
        <f t="shared" si="0"/>
        <v>15</v>
      </c>
      <c r="J15" s="6">
        <f>-1*(F15-E15)</f>
        <v>-5</v>
      </c>
      <c r="K15" s="5">
        <v>3</v>
      </c>
      <c r="L15" s="33">
        <f t="shared" si="1"/>
        <v>-2</v>
      </c>
      <c r="M15" s="33">
        <f t="shared" si="2"/>
        <v>13</v>
      </c>
    </row>
    <row r="16" spans="4:13" x14ac:dyDescent="0.2">
      <c r="D16" s="6">
        <v>160</v>
      </c>
      <c r="E16" s="6">
        <v>175</v>
      </c>
      <c r="F16" s="5">
        <v>185</v>
      </c>
      <c r="G16" s="6">
        <f t="shared" si="3"/>
        <v>25</v>
      </c>
      <c r="H16" s="5">
        <v>5</v>
      </c>
      <c r="I16" s="5">
        <f t="shared" si="0"/>
        <v>20</v>
      </c>
      <c r="J16" s="6">
        <f>-1*(F16-E16)</f>
        <v>-10</v>
      </c>
      <c r="K16" s="5">
        <v>3</v>
      </c>
      <c r="L16" s="33">
        <f t="shared" si="1"/>
        <v>-7</v>
      </c>
      <c r="M16" s="33">
        <f t="shared" si="2"/>
        <v>13</v>
      </c>
    </row>
    <row r="20" spans="6:7" x14ac:dyDescent="0.2">
      <c r="F20" s="17" t="s">
        <v>3</v>
      </c>
      <c r="G20" s="12" t="s">
        <v>67</v>
      </c>
    </row>
    <row r="21" spans="6:7" x14ac:dyDescent="0.2">
      <c r="F21" s="4"/>
      <c r="G21" s="10" t="s">
        <v>17</v>
      </c>
    </row>
    <row r="22" spans="6:7" x14ac:dyDescent="0.2">
      <c r="F22" s="18">
        <v>145</v>
      </c>
      <c r="G22" s="33">
        <v>-2</v>
      </c>
    </row>
    <row r="23" spans="6:7" x14ac:dyDescent="0.2">
      <c r="F23" s="6">
        <v>150</v>
      </c>
      <c r="G23" s="33">
        <v>-2</v>
      </c>
    </row>
    <row r="24" spans="6:7" x14ac:dyDescent="0.2">
      <c r="F24" s="5">
        <v>155</v>
      </c>
      <c r="G24" s="33">
        <v>-2</v>
      </c>
    </row>
    <row r="25" spans="6:7" x14ac:dyDescent="0.2">
      <c r="F25" s="5">
        <v>160</v>
      </c>
      <c r="G25" s="33">
        <v>-2</v>
      </c>
    </row>
    <row r="26" spans="6:7" x14ac:dyDescent="0.2">
      <c r="F26" s="5">
        <v>165</v>
      </c>
      <c r="G26" s="33">
        <v>3</v>
      </c>
    </row>
    <row r="27" spans="6:7" x14ac:dyDescent="0.2">
      <c r="F27" s="5">
        <v>170</v>
      </c>
      <c r="G27" s="33">
        <v>8</v>
      </c>
    </row>
    <row r="28" spans="6:7" x14ac:dyDescent="0.2">
      <c r="F28" s="5">
        <v>175</v>
      </c>
      <c r="G28" s="33">
        <v>13</v>
      </c>
    </row>
    <row r="29" spans="6:7" x14ac:dyDescent="0.2">
      <c r="F29" s="5">
        <v>180</v>
      </c>
      <c r="G29" s="33">
        <v>13</v>
      </c>
    </row>
    <row r="30" spans="6:7" x14ac:dyDescent="0.2">
      <c r="F30" s="5">
        <v>185</v>
      </c>
      <c r="G30" s="3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AF59E-BB17-4C86-970F-7859C4821731}">
  <dimension ref="D6:H43"/>
  <sheetViews>
    <sheetView workbookViewId="0">
      <selection activeCell="D6" sqref="D6:H14"/>
    </sheetView>
  </sheetViews>
  <sheetFormatPr defaultRowHeight="14.25" x14ac:dyDescent="0.2"/>
  <cols>
    <col min="1" max="3" width="9.140625" style="2"/>
    <col min="4" max="4" width="17.28515625" style="2" bestFit="1" customWidth="1"/>
    <col min="5" max="5" width="16.28515625" style="2" bestFit="1" customWidth="1"/>
    <col min="6" max="6" width="15" style="2" bestFit="1" customWidth="1"/>
    <col min="7" max="16384" width="9.140625" style="2"/>
  </cols>
  <sheetData>
    <row r="6" spans="4:8" x14ac:dyDescent="0.2">
      <c r="D6" s="3" t="s">
        <v>11</v>
      </c>
      <c r="E6" s="3" t="s">
        <v>3</v>
      </c>
      <c r="F6" s="3" t="s">
        <v>13</v>
      </c>
      <c r="G6" s="7"/>
      <c r="H6" s="7"/>
    </row>
    <row r="7" spans="4:8" x14ac:dyDescent="0.2">
      <c r="D7" s="4" t="s">
        <v>12</v>
      </c>
      <c r="E7" s="4" t="s">
        <v>1</v>
      </c>
      <c r="F7" s="4" t="s">
        <v>14</v>
      </c>
      <c r="G7" s="8" t="s">
        <v>16</v>
      </c>
      <c r="H7" s="8" t="s">
        <v>17</v>
      </c>
    </row>
    <row r="8" spans="4:8" x14ac:dyDescent="0.2">
      <c r="D8" s="6">
        <v>165</v>
      </c>
      <c r="E8" s="6">
        <v>150</v>
      </c>
      <c r="F8" s="6">
        <v>0</v>
      </c>
      <c r="G8" s="5">
        <v>5.75</v>
      </c>
      <c r="H8" s="5">
        <f>F8-G8</f>
        <v>-5.75</v>
      </c>
    </row>
    <row r="9" spans="4:8" x14ac:dyDescent="0.2">
      <c r="D9" s="6">
        <v>165</v>
      </c>
      <c r="E9" s="5">
        <v>155</v>
      </c>
      <c r="F9" s="6">
        <v>0</v>
      </c>
      <c r="G9" s="5">
        <v>5.75</v>
      </c>
      <c r="H9" s="5">
        <f t="shared" ref="H9:H14" si="0">F9-G9</f>
        <v>-5.75</v>
      </c>
    </row>
    <row r="10" spans="4:8" x14ac:dyDescent="0.2">
      <c r="D10" s="6">
        <v>165</v>
      </c>
      <c r="E10" s="5">
        <v>160</v>
      </c>
      <c r="F10" s="6">
        <v>0</v>
      </c>
      <c r="G10" s="5">
        <v>5.75</v>
      </c>
      <c r="H10" s="5">
        <f t="shared" si="0"/>
        <v>-5.75</v>
      </c>
    </row>
    <row r="11" spans="4:8" x14ac:dyDescent="0.2">
      <c r="D11" s="6">
        <v>165</v>
      </c>
      <c r="E11" s="5">
        <v>165</v>
      </c>
      <c r="F11" s="6">
        <f t="shared" ref="F11:F13" si="1">E11-D11</f>
        <v>0</v>
      </c>
      <c r="G11" s="5">
        <v>5.75</v>
      </c>
      <c r="H11" s="5">
        <f t="shared" si="0"/>
        <v>-5.75</v>
      </c>
    </row>
    <row r="12" spans="4:8" x14ac:dyDescent="0.2">
      <c r="D12" s="6">
        <v>165</v>
      </c>
      <c r="E12" s="5">
        <v>170</v>
      </c>
      <c r="F12" s="6">
        <f t="shared" si="1"/>
        <v>5</v>
      </c>
      <c r="G12" s="5">
        <v>5.75</v>
      </c>
      <c r="H12" s="5">
        <f t="shared" si="0"/>
        <v>-0.75</v>
      </c>
    </row>
    <row r="13" spans="4:8" x14ac:dyDescent="0.2">
      <c r="D13" s="6">
        <v>165</v>
      </c>
      <c r="E13" s="5">
        <v>175</v>
      </c>
      <c r="F13" s="6">
        <f t="shared" si="1"/>
        <v>10</v>
      </c>
      <c r="G13" s="5">
        <v>5.75</v>
      </c>
      <c r="H13" s="5">
        <f t="shared" si="0"/>
        <v>4.25</v>
      </c>
    </row>
    <row r="14" spans="4:8" x14ac:dyDescent="0.2">
      <c r="D14" s="6">
        <v>165</v>
      </c>
      <c r="E14" s="5">
        <v>180</v>
      </c>
      <c r="F14" s="6">
        <f>E14-D14</f>
        <v>15</v>
      </c>
      <c r="G14" s="5">
        <v>5.75</v>
      </c>
      <c r="H14" s="5">
        <f t="shared" si="0"/>
        <v>9.25</v>
      </c>
    </row>
    <row r="18" spans="5:6" x14ac:dyDescent="0.2">
      <c r="E18" s="34" t="s">
        <v>13</v>
      </c>
      <c r="F18" s="34"/>
    </row>
    <row r="19" spans="5:6" x14ac:dyDescent="0.2">
      <c r="E19" s="6"/>
      <c r="F19" s="6" t="s">
        <v>15</v>
      </c>
    </row>
    <row r="20" spans="5:6" x14ac:dyDescent="0.2">
      <c r="E20" s="6">
        <v>150</v>
      </c>
      <c r="F20" s="6">
        <v>0</v>
      </c>
    </row>
    <row r="21" spans="5:6" x14ac:dyDescent="0.2">
      <c r="E21" s="5">
        <v>155</v>
      </c>
      <c r="F21" s="6">
        <v>0</v>
      </c>
    </row>
    <row r="22" spans="5:6" x14ac:dyDescent="0.2">
      <c r="E22" s="5">
        <v>160</v>
      </c>
      <c r="F22" s="6">
        <v>0</v>
      </c>
    </row>
    <row r="23" spans="5:6" x14ac:dyDescent="0.2">
      <c r="E23" s="5">
        <v>165</v>
      </c>
      <c r="F23" s="6">
        <v>0</v>
      </c>
    </row>
    <row r="24" spans="5:6" x14ac:dyDescent="0.2">
      <c r="E24" s="5">
        <v>170</v>
      </c>
      <c r="F24" s="6">
        <v>5</v>
      </c>
    </row>
    <row r="25" spans="5:6" x14ac:dyDescent="0.2">
      <c r="E25" s="5">
        <v>175</v>
      </c>
      <c r="F25" s="6">
        <v>10</v>
      </c>
    </row>
    <row r="26" spans="5:6" x14ac:dyDescent="0.2">
      <c r="E26" s="5">
        <v>180</v>
      </c>
      <c r="F26" s="6">
        <v>15</v>
      </c>
    </row>
    <row r="27" spans="5:6" x14ac:dyDescent="0.2">
      <c r="E27" s="5"/>
      <c r="F27" s="5"/>
    </row>
    <row r="35" spans="5:6" x14ac:dyDescent="0.2">
      <c r="E35" s="34" t="s">
        <v>13</v>
      </c>
      <c r="F35" s="34"/>
    </row>
    <row r="36" spans="5:6" x14ac:dyDescent="0.2">
      <c r="E36" s="6"/>
      <c r="F36" s="6" t="s">
        <v>18</v>
      </c>
    </row>
    <row r="37" spans="5:6" x14ac:dyDescent="0.2">
      <c r="E37" s="6">
        <v>150</v>
      </c>
      <c r="F37" s="6">
        <v>-5.75</v>
      </c>
    </row>
    <row r="38" spans="5:6" x14ac:dyDescent="0.2">
      <c r="E38" s="5">
        <v>155</v>
      </c>
      <c r="F38" s="6">
        <v>-5.75</v>
      </c>
    </row>
    <row r="39" spans="5:6" x14ac:dyDescent="0.2">
      <c r="E39" s="5">
        <v>160</v>
      </c>
      <c r="F39" s="6">
        <v>-5.75</v>
      </c>
    </row>
    <row r="40" spans="5:6" x14ac:dyDescent="0.2">
      <c r="E40" s="5">
        <v>165</v>
      </c>
      <c r="F40" s="6">
        <v>-5.75</v>
      </c>
    </row>
    <row r="41" spans="5:6" x14ac:dyDescent="0.2">
      <c r="E41" s="5">
        <v>170</v>
      </c>
      <c r="F41" s="6">
        <v>-0.75</v>
      </c>
    </row>
    <row r="42" spans="5:6" x14ac:dyDescent="0.2">
      <c r="E42" s="5">
        <v>175</v>
      </c>
      <c r="F42" s="6">
        <v>4.25</v>
      </c>
    </row>
    <row r="43" spans="5:6" x14ac:dyDescent="0.2">
      <c r="E43" s="5">
        <v>180</v>
      </c>
      <c r="F43" s="6">
        <v>9.25</v>
      </c>
    </row>
  </sheetData>
  <mergeCells count="2">
    <mergeCell ref="E18:F18"/>
    <mergeCell ref="E35:F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22F1C-FADC-4B3C-B5D2-A018AA50918E}">
  <dimension ref="D8:V18"/>
  <sheetViews>
    <sheetView topLeftCell="B9" workbookViewId="0">
      <selection activeCell="X18" sqref="X18"/>
    </sheetView>
  </sheetViews>
  <sheetFormatPr defaultRowHeight="14.25" x14ac:dyDescent="0.2"/>
  <cols>
    <col min="1" max="3" width="9.140625" style="2"/>
    <col min="4" max="4" width="20.7109375" style="2" bestFit="1" customWidth="1"/>
    <col min="5" max="5" width="14.140625" style="2" bestFit="1" customWidth="1"/>
    <col min="6" max="6" width="20.85546875" style="2" bestFit="1" customWidth="1"/>
    <col min="7" max="7" width="13.7109375" style="2" bestFit="1" customWidth="1"/>
    <col min="8" max="14" width="9.140625" style="2"/>
    <col min="15" max="15" width="14.140625" style="2" bestFit="1" customWidth="1"/>
    <col min="16" max="16384" width="9.140625" style="2"/>
  </cols>
  <sheetData>
    <row r="8" spans="4:22" x14ac:dyDescent="0.2">
      <c r="D8" s="12" t="s">
        <v>19</v>
      </c>
      <c r="E8" s="13">
        <v>164</v>
      </c>
    </row>
    <row r="9" spans="4:22" x14ac:dyDescent="0.2">
      <c r="D9" s="9" t="s">
        <v>20</v>
      </c>
      <c r="E9" s="14">
        <v>165</v>
      </c>
    </row>
    <row r="10" spans="4:22" x14ac:dyDescent="0.2">
      <c r="D10" s="9" t="s">
        <v>21</v>
      </c>
      <c r="E10" s="14">
        <v>5.0000000000000001E-3</v>
      </c>
    </row>
    <row r="11" spans="4:22" x14ac:dyDescent="0.2">
      <c r="D11" s="9" t="s">
        <v>22</v>
      </c>
      <c r="E11" s="14">
        <v>10000</v>
      </c>
    </row>
    <row r="12" spans="4:22" x14ac:dyDescent="0.2">
      <c r="D12" s="10" t="s">
        <v>23</v>
      </c>
      <c r="E12" s="15">
        <v>5.75</v>
      </c>
    </row>
    <row r="14" spans="4:22" x14ac:dyDescent="0.2">
      <c r="G14" s="35" t="s">
        <v>28</v>
      </c>
      <c r="H14" s="35"/>
      <c r="I14" s="35"/>
      <c r="J14" s="35"/>
      <c r="K14" s="35"/>
      <c r="L14" s="35"/>
      <c r="M14" s="7"/>
      <c r="N14" s="6"/>
      <c r="P14" s="35" t="s">
        <v>30</v>
      </c>
      <c r="Q14" s="35"/>
      <c r="R14" s="35"/>
      <c r="S14" s="35"/>
      <c r="T14" s="35"/>
      <c r="U14" s="35"/>
      <c r="V14" s="9"/>
    </row>
    <row r="15" spans="4:22" x14ac:dyDescent="0.2">
      <c r="D15" s="2" t="s">
        <v>24</v>
      </c>
      <c r="F15" s="6" t="s">
        <v>31</v>
      </c>
      <c r="G15" s="10">
        <v>150</v>
      </c>
      <c r="H15" s="10">
        <v>155</v>
      </c>
      <c r="I15" s="10">
        <v>160</v>
      </c>
      <c r="J15" s="10">
        <v>165</v>
      </c>
      <c r="K15" s="10">
        <v>170</v>
      </c>
      <c r="L15" s="10">
        <v>175</v>
      </c>
      <c r="M15" s="10">
        <v>180</v>
      </c>
      <c r="P15" s="10">
        <v>150</v>
      </c>
      <c r="Q15" s="10">
        <v>155</v>
      </c>
      <c r="R15" s="10">
        <v>160</v>
      </c>
      <c r="S15" s="10">
        <v>165</v>
      </c>
      <c r="T15" s="10">
        <v>170</v>
      </c>
      <c r="U15" s="10">
        <v>175</v>
      </c>
      <c r="V15" s="10">
        <v>180</v>
      </c>
    </row>
    <row r="16" spans="4:22" x14ac:dyDescent="0.2">
      <c r="E16" s="2" t="s">
        <v>27</v>
      </c>
      <c r="F16" s="16">
        <f>E11/E8</f>
        <v>60.975609756097562</v>
      </c>
      <c r="G16" s="2">
        <f>($E$11/$E$8)*G15</f>
        <v>9146.3414634146338</v>
      </c>
      <c r="H16" s="2">
        <f t="shared" ref="H16:M16" si="0">($E$11/$E$8)*H15</f>
        <v>9451.2195121951227</v>
      </c>
      <c r="I16" s="2">
        <f t="shared" si="0"/>
        <v>9756.0975609756097</v>
      </c>
      <c r="J16" s="2">
        <f t="shared" si="0"/>
        <v>10060.975609756098</v>
      </c>
      <c r="K16" s="2">
        <f t="shared" si="0"/>
        <v>10365.853658536585</v>
      </c>
      <c r="L16" s="2">
        <f t="shared" si="0"/>
        <v>10670.731707317073</v>
      </c>
      <c r="M16" s="2">
        <f t="shared" si="0"/>
        <v>10975.609756097561</v>
      </c>
      <c r="O16" s="2" t="s">
        <v>27</v>
      </c>
      <c r="P16" s="11">
        <f t="shared" ref="P16:V17" si="1">(G16-$E$11)/$E$11</f>
        <v>-8.536585365853662E-2</v>
      </c>
      <c r="Q16" s="11">
        <f t="shared" si="1"/>
        <v>-5.4878048780487736E-2</v>
      </c>
      <c r="R16" s="11">
        <f t="shared" si="1"/>
        <v>-2.4390243902439032E-2</v>
      </c>
      <c r="S16" s="11">
        <f t="shared" si="1"/>
        <v>6.0975609756098491E-3</v>
      </c>
      <c r="T16" s="11">
        <f t="shared" si="1"/>
        <v>3.6585365853658548E-2</v>
      </c>
      <c r="U16" s="11">
        <f t="shared" si="1"/>
        <v>6.7073170731707252E-2</v>
      </c>
      <c r="V16" s="11">
        <f t="shared" si="1"/>
        <v>9.7560975609756129E-2</v>
      </c>
    </row>
    <row r="17" spans="5:22" x14ac:dyDescent="0.2">
      <c r="E17" s="2" t="s">
        <v>25</v>
      </c>
      <c r="F17" s="16">
        <f>E11/E12</f>
        <v>1739.1304347826087</v>
      </c>
      <c r="G17" s="2">
        <f>($E$11/$E$12)*0</f>
        <v>0</v>
      </c>
      <c r="H17" s="2">
        <f>($E$11/$E$12)*0</f>
        <v>0</v>
      </c>
      <c r="I17" s="2">
        <f>($E$11/$E$12)*0</f>
        <v>0</v>
      </c>
      <c r="J17" s="2">
        <f t="shared" ref="J17:M17" si="2">($E$11/$E$12)*(J15-$E$9)</f>
        <v>0</v>
      </c>
      <c r="K17" s="2">
        <f t="shared" si="2"/>
        <v>8695.652173913044</v>
      </c>
      <c r="L17" s="2">
        <f t="shared" si="2"/>
        <v>17391.304347826088</v>
      </c>
      <c r="M17" s="2">
        <f t="shared" si="2"/>
        <v>26086.956521739132</v>
      </c>
      <c r="O17" s="2" t="s">
        <v>25</v>
      </c>
      <c r="P17" s="11">
        <f t="shared" si="1"/>
        <v>-1</v>
      </c>
      <c r="Q17" s="11">
        <f t="shared" si="1"/>
        <v>-1</v>
      </c>
      <c r="R17" s="11">
        <f t="shared" si="1"/>
        <v>-1</v>
      </c>
      <c r="S17" s="11">
        <f t="shared" si="1"/>
        <v>-1</v>
      </c>
      <c r="T17" s="11">
        <f t="shared" si="1"/>
        <v>-0.13043478260869559</v>
      </c>
      <c r="U17" s="11">
        <f t="shared" si="1"/>
        <v>0.73913043478260876</v>
      </c>
      <c r="V17" s="11">
        <f t="shared" si="1"/>
        <v>1.6086956521739131</v>
      </c>
    </row>
    <row r="18" spans="5:22" x14ac:dyDescent="0.2">
      <c r="E18" s="2" t="s">
        <v>26</v>
      </c>
      <c r="F18" s="6" t="s">
        <v>29</v>
      </c>
      <c r="G18" s="2">
        <f>9649*(1.005)</f>
        <v>9697.244999999999</v>
      </c>
      <c r="H18" s="2">
        <f t="shared" ref="H18:J18" si="3">9649*(1.005)</f>
        <v>9697.244999999999</v>
      </c>
      <c r="I18" s="2">
        <f t="shared" si="3"/>
        <v>9697.244999999999</v>
      </c>
      <c r="J18" s="2">
        <f t="shared" si="3"/>
        <v>9697.244999999999</v>
      </c>
      <c r="K18" s="2">
        <f>9649*(1.005)+61*(K15-$E$9)</f>
        <v>10002.244999999999</v>
      </c>
      <c r="L18" s="2">
        <f t="shared" ref="L18:M18" si="4">9649*(1.005)+61*(L15-$E$9)</f>
        <v>10307.244999999999</v>
      </c>
      <c r="M18" s="2">
        <f t="shared" si="4"/>
        <v>10612.244999999999</v>
      </c>
      <c r="O18" s="2" t="s">
        <v>26</v>
      </c>
      <c r="P18" s="11">
        <f>(G18-$E$11)/$E$11</f>
        <v>-3.0275500000000101E-2</v>
      </c>
      <c r="Q18" s="11">
        <f t="shared" ref="Q18:V18" si="5">(H18-$E$11)/$E$11</f>
        <v>-3.0275500000000101E-2</v>
      </c>
      <c r="R18" s="11">
        <f t="shared" si="5"/>
        <v>-3.0275500000000101E-2</v>
      </c>
      <c r="S18" s="11">
        <f t="shared" si="5"/>
        <v>-3.0275500000000101E-2</v>
      </c>
      <c r="T18" s="11">
        <f t="shared" si="5"/>
        <v>2.2449999999989815E-4</v>
      </c>
      <c r="U18" s="11">
        <f t="shared" si="5"/>
        <v>3.0724499999999898E-2</v>
      </c>
      <c r="V18" s="11">
        <f t="shared" si="5"/>
        <v>6.1224499999999897E-2</v>
      </c>
    </row>
  </sheetData>
  <mergeCells count="2">
    <mergeCell ref="G14:L14"/>
    <mergeCell ref="P14:U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4012-9FBC-4AF4-B7DE-4B032431F64B}">
  <dimension ref="D6:H43"/>
  <sheetViews>
    <sheetView zoomScale="85" zoomScaleNormal="85" workbookViewId="0">
      <selection activeCell="D6" sqref="D6:H14"/>
    </sheetView>
  </sheetViews>
  <sheetFormatPr defaultRowHeight="14.25" x14ac:dyDescent="0.2"/>
  <cols>
    <col min="1" max="3" width="9.140625" style="2"/>
    <col min="4" max="4" width="17.28515625" style="2" bestFit="1" customWidth="1"/>
    <col min="5" max="5" width="16.28515625" style="2" bestFit="1" customWidth="1"/>
    <col min="6" max="6" width="15" style="2" bestFit="1" customWidth="1"/>
    <col min="7" max="16384" width="9.140625" style="2"/>
  </cols>
  <sheetData>
    <row r="6" spans="4:8" x14ac:dyDescent="0.2">
      <c r="D6" s="3" t="s">
        <v>11</v>
      </c>
      <c r="E6" s="3" t="s">
        <v>3</v>
      </c>
      <c r="F6" s="3" t="s">
        <v>32</v>
      </c>
      <c r="G6" s="7"/>
      <c r="H6" s="7"/>
    </row>
    <row r="7" spans="4:8" x14ac:dyDescent="0.2">
      <c r="D7" s="4" t="s">
        <v>12</v>
      </c>
      <c r="E7" s="4" t="s">
        <v>1</v>
      </c>
      <c r="F7" s="4" t="s">
        <v>14</v>
      </c>
      <c r="G7" s="8" t="s">
        <v>16</v>
      </c>
      <c r="H7" s="8" t="s">
        <v>17</v>
      </c>
    </row>
    <row r="8" spans="4:8" x14ac:dyDescent="0.2">
      <c r="D8" s="6">
        <v>165</v>
      </c>
      <c r="E8" s="6">
        <v>150</v>
      </c>
      <c r="F8" s="6">
        <f>D8-E8</f>
        <v>15</v>
      </c>
      <c r="G8" s="5">
        <v>6</v>
      </c>
      <c r="H8" s="5">
        <f>F8-G8</f>
        <v>9</v>
      </c>
    </row>
    <row r="9" spans="4:8" x14ac:dyDescent="0.2">
      <c r="D9" s="6">
        <v>165</v>
      </c>
      <c r="E9" s="5">
        <v>155</v>
      </c>
      <c r="F9" s="6">
        <f t="shared" ref="F9:F11" si="0">D9-E9</f>
        <v>10</v>
      </c>
      <c r="G9" s="5">
        <v>6</v>
      </c>
      <c r="H9" s="5">
        <f t="shared" ref="H9:H14" si="1">F9-G9</f>
        <v>4</v>
      </c>
    </row>
    <row r="10" spans="4:8" x14ac:dyDescent="0.2">
      <c r="D10" s="6">
        <v>165</v>
      </c>
      <c r="E10" s="5">
        <v>160</v>
      </c>
      <c r="F10" s="6">
        <f t="shared" si="0"/>
        <v>5</v>
      </c>
      <c r="G10" s="5">
        <v>6</v>
      </c>
      <c r="H10" s="5">
        <f t="shared" si="1"/>
        <v>-1</v>
      </c>
    </row>
    <row r="11" spans="4:8" x14ac:dyDescent="0.2">
      <c r="D11" s="6">
        <v>165</v>
      </c>
      <c r="E11" s="5">
        <v>165</v>
      </c>
      <c r="F11" s="6">
        <f t="shared" si="0"/>
        <v>0</v>
      </c>
      <c r="G11" s="5">
        <v>6</v>
      </c>
      <c r="H11" s="5">
        <f t="shared" si="1"/>
        <v>-6</v>
      </c>
    </row>
    <row r="12" spans="4:8" x14ac:dyDescent="0.2">
      <c r="D12" s="6">
        <v>165</v>
      </c>
      <c r="E12" s="5">
        <v>170</v>
      </c>
      <c r="F12" s="6">
        <v>0</v>
      </c>
      <c r="G12" s="5">
        <v>6</v>
      </c>
      <c r="H12" s="5">
        <f t="shared" si="1"/>
        <v>-6</v>
      </c>
    </row>
    <row r="13" spans="4:8" x14ac:dyDescent="0.2">
      <c r="D13" s="6">
        <v>165</v>
      </c>
      <c r="E13" s="5">
        <v>175</v>
      </c>
      <c r="F13" s="6">
        <v>0</v>
      </c>
      <c r="G13" s="5">
        <v>6</v>
      </c>
      <c r="H13" s="5">
        <f t="shared" si="1"/>
        <v>-6</v>
      </c>
    </row>
    <row r="14" spans="4:8" x14ac:dyDescent="0.2">
      <c r="D14" s="6">
        <v>165</v>
      </c>
      <c r="E14" s="5">
        <v>180</v>
      </c>
      <c r="F14" s="6">
        <v>0</v>
      </c>
      <c r="G14" s="5">
        <v>6</v>
      </c>
      <c r="H14" s="5">
        <f t="shared" si="1"/>
        <v>-6</v>
      </c>
    </row>
    <row r="18" spans="5:6" x14ac:dyDescent="0.2">
      <c r="E18" s="34" t="s">
        <v>32</v>
      </c>
      <c r="F18" s="34"/>
    </row>
    <row r="19" spans="5:6" x14ac:dyDescent="0.2">
      <c r="E19" s="6"/>
      <c r="F19" s="6" t="s">
        <v>33</v>
      </c>
    </row>
    <row r="20" spans="5:6" x14ac:dyDescent="0.2">
      <c r="E20" s="6">
        <v>150</v>
      </c>
      <c r="F20" s="6">
        <v>15</v>
      </c>
    </row>
    <row r="21" spans="5:6" x14ac:dyDescent="0.2">
      <c r="E21" s="5">
        <v>155</v>
      </c>
      <c r="F21" s="6">
        <v>10</v>
      </c>
    </row>
    <row r="22" spans="5:6" x14ac:dyDescent="0.2">
      <c r="E22" s="5">
        <v>160</v>
      </c>
      <c r="F22" s="6">
        <v>5</v>
      </c>
    </row>
    <row r="23" spans="5:6" x14ac:dyDescent="0.2">
      <c r="E23" s="5">
        <v>165</v>
      </c>
      <c r="F23" s="6">
        <v>0</v>
      </c>
    </row>
    <row r="24" spans="5:6" x14ac:dyDescent="0.2">
      <c r="E24" s="5">
        <v>170</v>
      </c>
      <c r="F24" s="6">
        <v>0</v>
      </c>
    </row>
    <row r="25" spans="5:6" x14ac:dyDescent="0.2">
      <c r="E25" s="5">
        <v>175</v>
      </c>
      <c r="F25" s="6">
        <v>0</v>
      </c>
    </row>
    <row r="26" spans="5:6" x14ac:dyDescent="0.2">
      <c r="E26" s="5">
        <v>180</v>
      </c>
      <c r="F26" s="6">
        <v>0</v>
      </c>
    </row>
    <row r="27" spans="5:6" x14ac:dyDescent="0.2">
      <c r="E27" s="5"/>
      <c r="F27" s="5"/>
    </row>
    <row r="35" spans="5:6" x14ac:dyDescent="0.2">
      <c r="E35" s="34" t="s">
        <v>34</v>
      </c>
      <c r="F35" s="34"/>
    </row>
    <row r="36" spans="5:6" x14ac:dyDescent="0.2">
      <c r="E36" s="6"/>
      <c r="F36" s="6" t="s">
        <v>35</v>
      </c>
    </row>
    <row r="37" spans="5:6" x14ac:dyDescent="0.2">
      <c r="E37" s="6">
        <v>150</v>
      </c>
      <c r="F37" s="5">
        <v>9</v>
      </c>
    </row>
    <row r="38" spans="5:6" x14ac:dyDescent="0.2">
      <c r="E38" s="5">
        <v>155</v>
      </c>
      <c r="F38" s="5">
        <v>4</v>
      </c>
    </row>
    <row r="39" spans="5:6" x14ac:dyDescent="0.2">
      <c r="E39" s="5">
        <v>160</v>
      </c>
      <c r="F39" s="5">
        <v>-1</v>
      </c>
    </row>
    <row r="40" spans="5:6" x14ac:dyDescent="0.2">
      <c r="E40" s="5">
        <v>165</v>
      </c>
      <c r="F40" s="5">
        <v>-6</v>
      </c>
    </row>
    <row r="41" spans="5:6" x14ac:dyDescent="0.2">
      <c r="E41" s="5">
        <v>170</v>
      </c>
      <c r="F41" s="5">
        <v>-6</v>
      </c>
    </row>
    <row r="42" spans="5:6" x14ac:dyDescent="0.2">
      <c r="E42" s="5">
        <v>175</v>
      </c>
      <c r="F42" s="5">
        <v>-6</v>
      </c>
    </row>
    <row r="43" spans="5:6" x14ac:dyDescent="0.2">
      <c r="E43" s="5">
        <v>180</v>
      </c>
      <c r="F43" s="5">
        <v>-6</v>
      </c>
    </row>
  </sheetData>
  <mergeCells count="2">
    <mergeCell ref="E18:F18"/>
    <mergeCell ref="E35:F3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6BDD-C1E7-4E8A-885B-B3D0B65D6919}">
  <dimension ref="D6:N26"/>
  <sheetViews>
    <sheetView workbookViewId="0">
      <selection sqref="A1:XFD1048576"/>
    </sheetView>
  </sheetViews>
  <sheetFormatPr defaultRowHeight="14.25" x14ac:dyDescent="0.2"/>
  <cols>
    <col min="1" max="3" width="9.140625" style="2"/>
    <col min="4" max="4" width="11.140625" style="2" customWidth="1"/>
    <col min="5" max="5" width="16.28515625" style="2" bestFit="1" customWidth="1"/>
    <col min="6" max="6" width="12.28515625" style="2" bestFit="1" customWidth="1"/>
    <col min="7" max="7" width="5.5703125" style="2" bestFit="1" customWidth="1"/>
    <col min="8" max="8" width="8.85546875" style="2" bestFit="1" customWidth="1"/>
    <col min="9" max="9" width="9.140625" style="2"/>
    <col min="10" max="10" width="15.42578125" style="2" bestFit="1" customWidth="1"/>
    <col min="11" max="11" width="16.28515625" style="2" bestFit="1" customWidth="1"/>
    <col min="12" max="12" width="11.7109375" style="2" bestFit="1" customWidth="1"/>
    <col min="13" max="14" width="7" style="2" bestFit="1" customWidth="1"/>
    <col min="15" max="16384" width="9.140625" style="2"/>
  </cols>
  <sheetData>
    <row r="6" spans="4:14" x14ac:dyDescent="0.2">
      <c r="D6" s="3" t="s">
        <v>11</v>
      </c>
      <c r="E6" s="3" t="s">
        <v>3</v>
      </c>
      <c r="F6" s="3" t="s">
        <v>13</v>
      </c>
      <c r="G6" s="7"/>
      <c r="H6" s="7"/>
      <c r="J6" s="3" t="s">
        <v>11</v>
      </c>
      <c r="K6" s="3" t="s">
        <v>3</v>
      </c>
      <c r="L6" s="3" t="s">
        <v>32</v>
      </c>
      <c r="M6" s="7"/>
      <c r="N6" s="7"/>
    </row>
    <row r="7" spans="4:14" x14ac:dyDescent="0.2">
      <c r="D7" s="4" t="s">
        <v>12</v>
      </c>
      <c r="E7" s="4" t="s">
        <v>1</v>
      </c>
      <c r="F7" s="4" t="s">
        <v>14</v>
      </c>
      <c r="G7" s="8" t="s">
        <v>16</v>
      </c>
      <c r="H7" s="8" t="s">
        <v>17</v>
      </c>
      <c r="J7" s="4" t="s">
        <v>12</v>
      </c>
      <c r="K7" s="4" t="s">
        <v>1</v>
      </c>
      <c r="L7" s="4" t="s">
        <v>14</v>
      </c>
      <c r="M7" s="8" t="s">
        <v>16</v>
      </c>
      <c r="N7" s="8" t="s">
        <v>17</v>
      </c>
    </row>
    <row r="8" spans="4:14" x14ac:dyDescent="0.2">
      <c r="D8" s="6">
        <v>165</v>
      </c>
      <c r="E8" s="6">
        <v>150</v>
      </c>
      <c r="F8" s="6">
        <v>0</v>
      </c>
      <c r="G8" s="5">
        <v>5.75</v>
      </c>
      <c r="H8" s="5">
        <f>F8+G8</f>
        <v>5.75</v>
      </c>
      <c r="J8" s="6">
        <v>165</v>
      </c>
      <c r="K8" s="6">
        <v>150</v>
      </c>
      <c r="L8" s="6">
        <f>-1*(J8-K8)</f>
        <v>-15</v>
      </c>
      <c r="M8" s="5">
        <v>6</v>
      </c>
      <c r="N8" s="5">
        <f>L8+M8</f>
        <v>-9</v>
      </c>
    </row>
    <row r="9" spans="4:14" x14ac:dyDescent="0.2">
      <c r="D9" s="6">
        <v>165</v>
      </c>
      <c r="E9" s="5">
        <v>155</v>
      </c>
      <c r="F9" s="6">
        <v>0</v>
      </c>
      <c r="G9" s="5">
        <v>5.75</v>
      </c>
      <c r="H9" s="5">
        <f t="shared" ref="H9:H14" si="0">F9+G9</f>
        <v>5.75</v>
      </c>
      <c r="J9" s="6">
        <v>165</v>
      </c>
      <c r="K9" s="5">
        <v>155</v>
      </c>
      <c r="L9" s="6">
        <f t="shared" ref="L9:L10" si="1">-1*(J9-K9)</f>
        <v>-10</v>
      </c>
      <c r="M9" s="5">
        <v>6</v>
      </c>
      <c r="N9" s="5">
        <f t="shared" ref="N9:N14" si="2">L9+M9</f>
        <v>-4</v>
      </c>
    </row>
    <row r="10" spans="4:14" x14ac:dyDescent="0.2">
      <c r="D10" s="6">
        <v>165</v>
      </c>
      <c r="E10" s="5">
        <v>160</v>
      </c>
      <c r="F10" s="6">
        <v>0</v>
      </c>
      <c r="G10" s="5">
        <v>5.75</v>
      </c>
      <c r="H10" s="5">
        <f t="shared" si="0"/>
        <v>5.75</v>
      </c>
      <c r="J10" s="6">
        <v>165</v>
      </c>
      <c r="K10" s="5">
        <v>160</v>
      </c>
      <c r="L10" s="6">
        <f t="shared" si="1"/>
        <v>-5</v>
      </c>
      <c r="M10" s="5">
        <v>6</v>
      </c>
      <c r="N10" s="5">
        <f t="shared" si="2"/>
        <v>1</v>
      </c>
    </row>
    <row r="11" spans="4:14" x14ac:dyDescent="0.2">
      <c r="D11" s="6">
        <v>165</v>
      </c>
      <c r="E11" s="5">
        <v>165</v>
      </c>
      <c r="F11" s="6">
        <f t="shared" ref="F11" si="3">E11-D11</f>
        <v>0</v>
      </c>
      <c r="G11" s="5">
        <v>5.75</v>
      </c>
      <c r="H11" s="5">
        <f t="shared" si="0"/>
        <v>5.75</v>
      </c>
      <c r="J11" s="6">
        <v>165</v>
      </c>
      <c r="K11" s="5">
        <v>165</v>
      </c>
      <c r="L11" s="6">
        <v>0</v>
      </c>
      <c r="M11" s="5">
        <v>6</v>
      </c>
      <c r="N11" s="5">
        <f t="shared" si="2"/>
        <v>6</v>
      </c>
    </row>
    <row r="12" spans="4:14" x14ac:dyDescent="0.2">
      <c r="D12" s="6">
        <v>165</v>
      </c>
      <c r="E12" s="5">
        <v>170</v>
      </c>
      <c r="F12" s="6">
        <f>-1*(E12-D12)</f>
        <v>-5</v>
      </c>
      <c r="G12" s="5">
        <v>5.75</v>
      </c>
      <c r="H12" s="5">
        <f t="shared" si="0"/>
        <v>0.75</v>
      </c>
      <c r="J12" s="6">
        <v>165</v>
      </c>
      <c r="K12" s="5">
        <v>170</v>
      </c>
      <c r="L12" s="6">
        <v>0</v>
      </c>
      <c r="M12" s="5">
        <v>6</v>
      </c>
      <c r="N12" s="5">
        <f t="shared" si="2"/>
        <v>6</v>
      </c>
    </row>
    <row r="13" spans="4:14" x14ac:dyDescent="0.2">
      <c r="D13" s="6">
        <v>165</v>
      </c>
      <c r="E13" s="5">
        <v>175</v>
      </c>
      <c r="F13" s="6">
        <f t="shared" ref="F13:F14" si="4">-1*(E13-D13)</f>
        <v>-10</v>
      </c>
      <c r="G13" s="5">
        <v>5.75</v>
      </c>
      <c r="H13" s="5">
        <f t="shared" si="0"/>
        <v>-4.25</v>
      </c>
      <c r="J13" s="6">
        <v>165</v>
      </c>
      <c r="K13" s="5">
        <v>175</v>
      </c>
      <c r="L13" s="6">
        <v>0</v>
      </c>
      <c r="M13" s="5">
        <v>6</v>
      </c>
      <c r="N13" s="5">
        <f t="shared" si="2"/>
        <v>6</v>
      </c>
    </row>
    <row r="14" spans="4:14" x14ac:dyDescent="0.2">
      <c r="D14" s="6">
        <v>165</v>
      </c>
      <c r="E14" s="5">
        <v>180</v>
      </c>
      <c r="F14" s="6">
        <f t="shared" si="4"/>
        <v>-15</v>
      </c>
      <c r="G14" s="5">
        <v>5.75</v>
      </c>
      <c r="H14" s="5">
        <f t="shared" si="0"/>
        <v>-9.25</v>
      </c>
      <c r="J14" s="6">
        <v>165</v>
      </c>
      <c r="K14" s="5">
        <v>180</v>
      </c>
      <c r="L14" s="6">
        <v>0</v>
      </c>
      <c r="M14" s="5">
        <v>6</v>
      </c>
      <c r="N14" s="5">
        <f t="shared" si="2"/>
        <v>6</v>
      </c>
    </row>
    <row r="18" spans="4:13" ht="15" customHeight="1" x14ac:dyDescent="0.2">
      <c r="D18" s="36" t="s">
        <v>36</v>
      </c>
      <c r="E18" s="36"/>
      <c r="F18" s="36"/>
      <c r="K18" s="36" t="s">
        <v>37</v>
      </c>
      <c r="L18" s="36"/>
      <c r="M18" s="36"/>
    </row>
    <row r="19" spans="4:13" x14ac:dyDescent="0.2">
      <c r="E19" s="4" t="s">
        <v>14</v>
      </c>
      <c r="F19" s="8" t="s">
        <v>17</v>
      </c>
      <c r="L19" s="4" t="s">
        <v>14</v>
      </c>
      <c r="M19" s="8" t="s">
        <v>17</v>
      </c>
    </row>
    <row r="20" spans="4:13" x14ac:dyDescent="0.2">
      <c r="D20" s="6">
        <v>150</v>
      </c>
      <c r="E20" s="5">
        <v>0</v>
      </c>
      <c r="F20" s="5">
        <v>5.75</v>
      </c>
      <c r="K20" s="6">
        <v>150</v>
      </c>
      <c r="L20" s="5">
        <v>-15</v>
      </c>
      <c r="M20" s="5">
        <v>-9</v>
      </c>
    </row>
    <row r="21" spans="4:13" x14ac:dyDescent="0.2">
      <c r="D21" s="5">
        <v>155</v>
      </c>
      <c r="E21" s="5">
        <v>0</v>
      </c>
      <c r="F21" s="5">
        <v>5.75</v>
      </c>
      <c r="K21" s="5">
        <v>155</v>
      </c>
      <c r="L21" s="5">
        <v>-10</v>
      </c>
      <c r="M21" s="5">
        <v>-4</v>
      </c>
    </row>
    <row r="22" spans="4:13" x14ac:dyDescent="0.2">
      <c r="D22" s="5">
        <v>160</v>
      </c>
      <c r="E22" s="5">
        <v>0</v>
      </c>
      <c r="F22" s="5">
        <v>5.75</v>
      </c>
      <c r="K22" s="5">
        <v>160</v>
      </c>
      <c r="L22" s="5">
        <v>-5</v>
      </c>
      <c r="M22" s="5">
        <v>1</v>
      </c>
    </row>
    <row r="23" spans="4:13" x14ac:dyDescent="0.2">
      <c r="D23" s="5">
        <v>165</v>
      </c>
      <c r="E23" s="5">
        <v>0</v>
      </c>
      <c r="F23" s="5">
        <v>5.75</v>
      </c>
      <c r="K23" s="5">
        <v>165</v>
      </c>
      <c r="L23" s="5">
        <v>0</v>
      </c>
      <c r="M23" s="5">
        <v>6</v>
      </c>
    </row>
    <row r="24" spans="4:13" x14ac:dyDescent="0.2">
      <c r="D24" s="5">
        <v>170</v>
      </c>
      <c r="E24" s="5">
        <v>-5</v>
      </c>
      <c r="F24" s="5">
        <v>0.75</v>
      </c>
      <c r="K24" s="5">
        <v>170</v>
      </c>
      <c r="L24" s="5">
        <v>0</v>
      </c>
      <c r="M24" s="5">
        <v>6</v>
      </c>
    </row>
    <row r="25" spans="4:13" x14ac:dyDescent="0.2">
      <c r="D25" s="5">
        <v>175</v>
      </c>
      <c r="E25" s="5">
        <v>-10</v>
      </c>
      <c r="F25" s="5">
        <v>-4.25</v>
      </c>
      <c r="K25" s="5">
        <v>175</v>
      </c>
      <c r="L25" s="5">
        <v>0</v>
      </c>
      <c r="M25" s="5">
        <v>6</v>
      </c>
    </row>
    <row r="26" spans="4:13" x14ac:dyDescent="0.2">
      <c r="D26" s="5">
        <v>180</v>
      </c>
      <c r="E26" s="5">
        <v>-15</v>
      </c>
      <c r="F26" s="5">
        <v>-9.25</v>
      </c>
      <c r="K26" s="5">
        <v>180</v>
      </c>
      <c r="L26" s="5">
        <v>0</v>
      </c>
      <c r="M26" s="5">
        <v>6</v>
      </c>
    </row>
  </sheetData>
  <mergeCells count="2">
    <mergeCell ref="D18:F18"/>
    <mergeCell ref="K18:M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4AF6-1A1D-444B-B42B-DD1DF5851718}">
  <dimension ref="E9:L22"/>
  <sheetViews>
    <sheetView tabSelected="1" workbookViewId="0">
      <selection activeCell="J9" sqref="J9:L14"/>
    </sheetView>
  </sheetViews>
  <sheetFormatPr defaultRowHeight="14.25" x14ac:dyDescent="0.2"/>
  <cols>
    <col min="1" max="16384" width="9.140625" style="2"/>
  </cols>
  <sheetData>
    <row r="9" spans="5:12" x14ac:dyDescent="0.2">
      <c r="E9" s="37" t="s">
        <v>38</v>
      </c>
      <c r="F9" s="37"/>
      <c r="G9" s="37"/>
      <c r="J9" s="37" t="s">
        <v>43</v>
      </c>
      <c r="K9" s="37"/>
      <c r="L9" s="37"/>
    </row>
    <row r="10" spans="5:12" x14ac:dyDescent="0.2">
      <c r="E10" s="17" t="s">
        <v>47</v>
      </c>
      <c r="F10" s="3" t="s">
        <v>39</v>
      </c>
      <c r="G10" s="17" t="s">
        <v>48</v>
      </c>
      <c r="J10" s="17" t="s">
        <v>47</v>
      </c>
      <c r="K10" s="3" t="s">
        <v>39</v>
      </c>
      <c r="L10" s="17" t="s">
        <v>48</v>
      </c>
    </row>
    <row r="11" spans="5:12" x14ac:dyDescent="0.2">
      <c r="E11" s="38" t="s">
        <v>14</v>
      </c>
      <c r="F11" s="38"/>
      <c r="G11" s="38"/>
      <c r="J11" s="38" t="s">
        <v>14</v>
      </c>
      <c r="K11" s="38"/>
      <c r="L11" s="38"/>
    </row>
    <row r="12" spans="5:12" x14ac:dyDescent="0.2">
      <c r="E12" s="18">
        <v>0</v>
      </c>
      <c r="F12" s="18"/>
      <c r="G12" s="18" t="s">
        <v>41</v>
      </c>
      <c r="J12" s="18" t="s">
        <v>44</v>
      </c>
      <c r="K12" s="18"/>
      <c r="L12" s="18">
        <v>0</v>
      </c>
    </row>
    <row r="13" spans="5:12" x14ac:dyDescent="0.2">
      <c r="E13" s="38" t="s">
        <v>17</v>
      </c>
      <c r="F13" s="38"/>
      <c r="G13" s="38"/>
      <c r="J13" s="38" t="s">
        <v>17</v>
      </c>
      <c r="K13" s="38"/>
      <c r="L13" s="38"/>
    </row>
    <row r="14" spans="5:12" x14ac:dyDescent="0.2">
      <c r="E14" s="19" t="s">
        <v>40</v>
      </c>
      <c r="F14" s="20"/>
      <c r="G14" s="20" t="s">
        <v>42</v>
      </c>
      <c r="J14" s="19" t="s">
        <v>102</v>
      </c>
      <c r="K14" s="20"/>
      <c r="L14" s="19" t="s">
        <v>45</v>
      </c>
    </row>
    <row r="17" spans="5:12" x14ac:dyDescent="0.2">
      <c r="E17" s="37" t="s">
        <v>49</v>
      </c>
      <c r="F17" s="37"/>
      <c r="G17" s="37"/>
      <c r="J17" s="37" t="s">
        <v>50</v>
      </c>
      <c r="K17" s="37"/>
      <c r="L17" s="37"/>
    </row>
    <row r="18" spans="5:12" x14ac:dyDescent="0.2">
      <c r="E18" s="17" t="s">
        <v>47</v>
      </c>
      <c r="F18" s="3" t="s">
        <v>39</v>
      </c>
      <c r="G18" s="17" t="s">
        <v>48</v>
      </c>
      <c r="J18" s="17" t="s">
        <v>47</v>
      </c>
      <c r="K18" s="3" t="s">
        <v>39</v>
      </c>
      <c r="L18" s="17" t="s">
        <v>48</v>
      </c>
    </row>
    <row r="19" spans="5:12" x14ac:dyDescent="0.2">
      <c r="E19" s="38" t="s">
        <v>14</v>
      </c>
      <c r="F19" s="38"/>
      <c r="G19" s="38"/>
      <c r="J19" s="38" t="s">
        <v>14</v>
      </c>
      <c r="K19" s="38"/>
      <c r="L19" s="38"/>
    </row>
    <row r="20" spans="5:12" x14ac:dyDescent="0.2">
      <c r="E20" s="18">
        <v>0</v>
      </c>
      <c r="F20" s="18"/>
      <c r="G20" s="18" t="s">
        <v>51</v>
      </c>
      <c r="J20" s="18" t="s">
        <v>54</v>
      </c>
      <c r="K20" s="18"/>
      <c r="L20" s="18">
        <v>0</v>
      </c>
    </row>
    <row r="21" spans="5:12" x14ac:dyDescent="0.2">
      <c r="E21" s="38" t="s">
        <v>17</v>
      </c>
      <c r="F21" s="38"/>
      <c r="G21" s="38"/>
      <c r="J21" s="38" t="s">
        <v>17</v>
      </c>
      <c r="K21" s="38"/>
      <c r="L21" s="38"/>
    </row>
    <row r="22" spans="5:12" x14ac:dyDescent="0.2">
      <c r="E22" s="19" t="s">
        <v>52</v>
      </c>
      <c r="F22" s="20"/>
      <c r="G22" s="20" t="s">
        <v>53</v>
      </c>
      <c r="J22" s="21" t="s">
        <v>56</v>
      </c>
      <c r="K22" s="20"/>
      <c r="L22" s="19" t="s">
        <v>55</v>
      </c>
    </row>
  </sheetData>
  <mergeCells count="12">
    <mergeCell ref="E9:G9"/>
    <mergeCell ref="E11:G11"/>
    <mergeCell ref="E13:G13"/>
    <mergeCell ref="J9:L9"/>
    <mergeCell ref="J11:L11"/>
    <mergeCell ref="J13:L13"/>
    <mergeCell ref="E17:G17"/>
    <mergeCell ref="J17:L17"/>
    <mergeCell ref="E19:G19"/>
    <mergeCell ref="J19:L19"/>
    <mergeCell ref="E21:G21"/>
    <mergeCell ref="J21:L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D3A0F-FD4D-446A-8F6B-C921EA4FF033}">
  <dimension ref="B4:K21"/>
  <sheetViews>
    <sheetView workbookViewId="0">
      <selection sqref="A1:XFD1048576"/>
    </sheetView>
  </sheetViews>
  <sheetFormatPr defaultRowHeight="14.25" x14ac:dyDescent="0.2"/>
  <cols>
    <col min="1" max="3" width="9.140625" style="1"/>
    <col min="4" max="4" width="12.140625" style="1" bestFit="1" customWidth="1"/>
    <col min="5" max="5" width="10.5703125" style="1" bestFit="1" customWidth="1"/>
    <col min="6" max="16384" width="9.140625" style="1"/>
  </cols>
  <sheetData>
    <row r="4" spans="2:11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x14ac:dyDescent="0.2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x14ac:dyDescent="0.2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x14ac:dyDescent="0.2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 x14ac:dyDescent="0.2">
      <c r="B8" s="2"/>
      <c r="C8" s="2"/>
      <c r="D8" s="37" t="s">
        <v>57</v>
      </c>
      <c r="E8" s="37"/>
      <c r="F8" s="37"/>
      <c r="G8" s="37"/>
      <c r="H8" s="37"/>
      <c r="I8" s="2"/>
      <c r="J8" s="2"/>
      <c r="K8" s="2"/>
    </row>
    <row r="9" spans="2:11" x14ac:dyDescent="0.2">
      <c r="B9" s="2"/>
      <c r="C9" s="2"/>
      <c r="D9" s="2"/>
      <c r="E9" s="2"/>
      <c r="F9" s="3" t="s">
        <v>47</v>
      </c>
      <c r="G9" s="3" t="s">
        <v>39</v>
      </c>
      <c r="H9" s="3" t="s">
        <v>48</v>
      </c>
      <c r="I9" s="2"/>
      <c r="J9" s="2"/>
      <c r="K9" s="2"/>
    </row>
    <row r="10" spans="2:11" x14ac:dyDescent="0.2">
      <c r="B10" s="2"/>
      <c r="C10" s="2"/>
      <c r="D10" s="2"/>
      <c r="E10" s="2"/>
      <c r="F10" s="39" t="s">
        <v>14</v>
      </c>
      <c r="G10" s="39"/>
      <c r="H10" s="39"/>
      <c r="I10" s="2"/>
      <c r="J10" s="2"/>
      <c r="K10" s="2"/>
    </row>
    <row r="11" spans="2:11" x14ac:dyDescent="0.2">
      <c r="B11" s="2"/>
      <c r="C11" s="2"/>
      <c r="D11" s="26" t="s">
        <v>58</v>
      </c>
      <c r="E11" s="26" t="s">
        <v>32</v>
      </c>
      <c r="F11" s="23" t="s">
        <v>44</v>
      </c>
      <c r="G11" s="23"/>
      <c r="H11" s="23">
        <v>0</v>
      </c>
      <c r="I11" s="2"/>
      <c r="J11" s="2"/>
      <c r="K11" s="2"/>
    </row>
    <row r="12" spans="2:11" x14ac:dyDescent="0.2">
      <c r="B12" s="2"/>
      <c r="C12" s="2"/>
      <c r="D12" s="27" t="s">
        <v>58</v>
      </c>
      <c r="E12" s="27" t="s">
        <v>59</v>
      </c>
      <c r="F12" s="25" t="s">
        <v>60</v>
      </c>
      <c r="G12" s="15"/>
      <c r="H12" s="25" t="s">
        <v>60</v>
      </c>
      <c r="I12" s="2"/>
      <c r="J12" s="2"/>
      <c r="K12" s="2"/>
    </row>
    <row r="13" spans="2:11" x14ac:dyDescent="0.2">
      <c r="B13" s="2"/>
      <c r="C13" s="2"/>
      <c r="D13" s="28" t="s">
        <v>61</v>
      </c>
      <c r="E13" s="28"/>
      <c r="F13" s="6" t="s">
        <v>12</v>
      </c>
      <c r="G13" s="2"/>
      <c r="H13" s="25" t="s">
        <v>60</v>
      </c>
      <c r="I13" s="2"/>
      <c r="J13" s="2"/>
      <c r="K13" s="2"/>
    </row>
    <row r="14" spans="2:11" x14ac:dyDescent="0.2">
      <c r="B14" s="2"/>
      <c r="C14" s="2"/>
      <c r="D14" s="2"/>
      <c r="E14" s="2"/>
      <c r="F14" s="39" t="s">
        <v>17</v>
      </c>
      <c r="G14" s="39"/>
      <c r="H14" s="39"/>
      <c r="I14" s="2"/>
      <c r="J14" s="2"/>
      <c r="K14" s="2"/>
    </row>
    <row r="15" spans="2:11" x14ac:dyDescent="0.2">
      <c r="B15" s="2"/>
      <c r="C15" s="2"/>
      <c r="D15" s="26" t="s">
        <v>58</v>
      </c>
      <c r="E15" s="26" t="s">
        <v>32</v>
      </c>
      <c r="F15" s="23" t="s">
        <v>46</v>
      </c>
      <c r="G15" s="23"/>
      <c r="H15" s="24" t="s">
        <v>45</v>
      </c>
      <c r="I15" s="2"/>
      <c r="J15" s="2"/>
      <c r="K15" s="2"/>
    </row>
    <row r="16" spans="2:11" x14ac:dyDescent="0.2">
      <c r="B16" s="2"/>
      <c r="C16" s="2"/>
      <c r="D16" s="27" t="s">
        <v>58</v>
      </c>
      <c r="E16" s="27" t="s">
        <v>59</v>
      </c>
      <c r="F16" s="25" t="s">
        <v>63</v>
      </c>
      <c r="G16" s="15"/>
      <c r="H16" s="25" t="s">
        <v>63</v>
      </c>
      <c r="I16" s="2"/>
      <c r="J16" s="2"/>
      <c r="K16" s="2"/>
    </row>
    <row r="17" spans="2:11" x14ac:dyDescent="0.2">
      <c r="B17" s="2"/>
      <c r="C17" s="2"/>
      <c r="D17" s="29" t="s">
        <v>62</v>
      </c>
      <c r="E17" s="29"/>
      <c r="F17" s="21" t="s">
        <v>65</v>
      </c>
      <c r="G17" s="30"/>
      <c r="H17" s="31" t="s">
        <v>64</v>
      </c>
      <c r="I17" s="2"/>
      <c r="J17" s="2"/>
      <c r="K17" s="2"/>
    </row>
    <row r="18" spans="2:1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3">
    <mergeCell ref="F10:H10"/>
    <mergeCell ref="F14:H14"/>
    <mergeCell ref="D8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5A9F3-58C4-4670-943F-073BCFE72D4B}">
  <dimension ref="D6:K46"/>
  <sheetViews>
    <sheetView workbookViewId="0">
      <selection activeCell="J6" sqref="J6:K14"/>
    </sheetView>
  </sheetViews>
  <sheetFormatPr defaultRowHeight="14.25" x14ac:dyDescent="0.2"/>
  <cols>
    <col min="1" max="3" width="9.140625" style="2"/>
    <col min="4" max="4" width="17.28515625" style="2" bestFit="1" customWidth="1"/>
    <col min="5" max="5" width="17.28515625" style="2" customWidth="1"/>
    <col min="6" max="6" width="16.28515625" style="2" bestFit="1" customWidth="1"/>
    <col min="7" max="7" width="15" style="2" bestFit="1" customWidth="1"/>
    <col min="8" max="8" width="9.140625" style="2"/>
    <col min="9" max="9" width="11.7109375" style="2" bestFit="1" customWidth="1"/>
    <col min="10" max="16384" width="9.140625" style="2"/>
  </cols>
  <sheetData>
    <row r="6" spans="4:11" x14ac:dyDescent="0.2">
      <c r="D6" s="17" t="s">
        <v>11</v>
      </c>
      <c r="E6" s="17" t="s">
        <v>66</v>
      </c>
      <c r="F6" s="17" t="s">
        <v>3</v>
      </c>
      <c r="G6" s="17" t="s">
        <v>32</v>
      </c>
      <c r="H6" s="32"/>
      <c r="I6" s="17" t="s">
        <v>32</v>
      </c>
      <c r="J6" s="17" t="s">
        <v>59</v>
      </c>
      <c r="K6" s="12" t="s">
        <v>67</v>
      </c>
    </row>
    <row r="7" spans="4:11" x14ac:dyDescent="0.2">
      <c r="D7" s="4" t="s">
        <v>12</v>
      </c>
      <c r="E7" s="4" t="s">
        <v>0</v>
      </c>
      <c r="F7" s="4" t="s">
        <v>1</v>
      </c>
      <c r="G7" s="4" t="s">
        <v>14</v>
      </c>
      <c r="H7" s="8" t="s">
        <v>16</v>
      </c>
      <c r="I7" s="8" t="s">
        <v>17</v>
      </c>
      <c r="J7" s="8" t="s">
        <v>17</v>
      </c>
      <c r="K7" s="10" t="s">
        <v>17</v>
      </c>
    </row>
    <row r="8" spans="4:11" x14ac:dyDescent="0.2">
      <c r="D8" s="5">
        <v>165</v>
      </c>
      <c r="E8" s="5">
        <v>164</v>
      </c>
      <c r="F8" s="5">
        <v>150</v>
      </c>
      <c r="G8" s="5">
        <f>D8-F8</f>
        <v>15</v>
      </c>
      <c r="H8" s="5">
        <v>6</v>
      </c>
      <c r="I8" s="5">
        <f>G8-H8</f>
        <v>9</v>
      </c>
      <c r="J8" s="5">
        <f>F8-E8</f>
        <v>-14</v>
      </c>
      <c r="K8" s="5">
        <f>I8+J8</f>
        <v>-5</v>
      </c>
    </row>
    <row r="9" spans="4:11" x14ac:dyDescent="0.2">
      <c r="D9" s="5">
        <v>165</v>
      </c>
      <c r="E9" s="5">
        <v>164</v>
      </c>
      <c r="F9" s="5">
        <v>155</v>
      </c>
      <c r="G9" s="5">
        <f t="shared" ref="G9:G11" si="0">D9-F9</f>
        <v>10</v>
      </c>
      <c r="H9" s="5">
        <v>6</v>
      </c>
      <c r="I9" s="5">
        <f t="shared" ref="I9:I14" si="1">G9-H9</f>
        <v>4</v>
      </c>
      <c r="J9" s="5">
        <f t="shared" ref="J9:J13" si="2">F9-E9</f>
        <v>-9</v>
      </c>
      <c r="K9" s="5">
        <f t="shared" ref="K9:K14" si="3">I9+J9</f>
        <v>-5</v>
      </c>
    </row>
    <row r="10" spans="4:11" x14ac:dyDescent="0.2">
      <c r="D10" s="5">
        <v>165</v>
      </c>
      <c r="E10" s="5">
        <v>164</v>
      </c>
      <c r="F10" s="5">
        <v>160</v>
      </c>
      <c r="G10" s="5">
        <f t="shared" si="0"/>
        <v>5</v>
      </c>
      <c r="H10" s="5">
        <v>6</v>
      </c>
      <c r="I10" s="5">
        <f t="shared" si="1"/>
        <v>-1</v>
      </c>
      <c r="J10" s="5">
        <f t="shared" si="2"/>
        <v>-4</v>
      </c>
      <c r="K10" s="5">
        <f t="shared" si="3"/>
        <v>-5</v>
      </c>
    </row>
    <row r="11" spans="4:11" x14ac:dyDescent="0.2">
      <c r="D11" s="5">
        <v>165</v>
      </c>
      <c r="E11" s="5">
        <v>164</v>
      </c>
      <c r="F11" s="5">
        <v>165</v>
      </c>
      <c r="G11" s="5">
        <f t="shared" si="0"/>
        <v>0</v>
      </c>
      <c r="H11" s="5">
        <v>6</v>
      </c>
      <c r="I11" s="5">
        <f t="shared" si="1"/>
        <v>-6</v>
      </c>
      <c r="J11" s="5">
        <f t="shared" si="2"/>
        <v>1</v>
      </c>
      <c r="K11" s="5">
        <f t="shared" si="3"/>
        <v>-5</v>
      </c>
    </row>
    <row r="12" spans="4:11" x14ac:dyDescent="0.2">
      <c r="D12" s="5">
        <v>165</v>
      </c>
      <c r="E12" s="5">
        <v>164</v>
      </c>
      <c r="F12" s="5">
        <v>170</v>
      </c>
      <c r="G12" s="5">
        <v>0</v>
      </c>
      <c r="H12" s="5">
        <v>6</v>
      </c>
      <c r="I12" s="5">
        <f t="shared" si="1"/>
        <v>-6</v>
      </c>
      <c r="J12" s="5">
        <f t="shared" si="2"/>
        <v>6</v>
      </c>
      <c r="K12" s="5">
        <f t="shared" si="3"/>
        <v>0</v>
      </c>
    </row>
    <row r="13" spans="4:11" x14ac:dyDescent="0.2">
      <c r="D13" s="5">
        <v>165</v>
      </c>
      <c r="E13" s="5">
        <v>164</v>
      </c>
      <c r="F13" s="5">
        <v>175</v>
      </c>
      <c r="G13" s="5">
        <v>0</v>
      </c>
      <c r="H13" s="5">
        <v>6</v>
      </c>
      <c r="I13" s="5">
        <f t="shared" si="1"/>
        <v>-6</v>
      </c>
      <c r="J13" s="5">
        <f t="shared" si="2"/>
        <v>11</v>
      </c>
      <c r="K13" s="5">
        <f t="shared" si="3"/>
        <v>5</v>
      </c>
    </row>
    <row r="14" spans="4:11" x14ac:dyDescent="0.2">
      <c r="D14" s="5">
        <v>165</v>
      </c>
      <c r="E14" s="5">
        <v>164</v>
      </c>
      <c r="F14" s="5">
        <v>180</v>
      </c>
      <c r="G14" s="5">
        <v>0</v>
      </c>
      <c r="H14" s="5">
        <v>6</v>
      </c>
      <c r="I14" s="5">
        <f t="shared" si="1"/>
        <v>-6</v>
      </c>
      <c r="J14" s="5">
        <f>F14-E14</f>
        <v>16</v>
      </c>
      <c r="K14" s="5">
        <f t="shared" si="3"/>
        <v>10</v>
      </c>
    </row>
    <row r="18" spans="6:7" x14ac:dyDescent="0.2">
      <c r="F18" s="34" t="s">
        <v>57</v>
      </c>
      <c r="G18" s="34"/>
    </row>
    <row r="19" spans="6:7" x14ac:dyDescent="0.2">
      <c r="F19" s="6"/>
      <c r="G19" s="6" t="s">
        <v>68</v>
      </c>
    </row>
    <row r="20" spans="6:7" x14ac:dyDescent="0.2">
      <c r="F20" s="6">
        <v>150</v>
      </c>
      <c r="G20" s="6">
        <v>-5</v>
      </c>
    </row>
    <row r="21" spans="6:7" x14ac:dyDescent="0.2">
      <c r="F21" s="5">
        <v>155</v>
      </c>
      <c r="G21" s="6">
        <v>-5</v>
      </c>
    </row>
    <row r="22" spans="6:7" x14ac:dyDescent="0.2">
      <c r="F22" s="5">
        <v>160</v>
      </c>
      <c r="G22" s="6">
        <v>-5</v>
      </c>
    </row>
    <row r="23" spans="6:7" x14ac:dyDescent="0.2">
      <c r="F23" s="5">
        <v>165</v>
      </c>
      <c r="G23" s="6">
        <v>-5</v>
      </c>
    </row>
    <row r="24" spans="6:7" x14ac:dyDescent="0.2">
      <c r="F24" s="5">
        <v>170</v>
      </c>
      <c r="G24" s="6">
        <v>0</v>
      </c>
    </row>
    <row r="25" spans="6:7" x14ac:dyDescent="0.2">
      <c r="F25" s="5">
        <v>175</v>
      </c>
      <c r="G25" s="6">
        <v>5</v>
      </c>
    </row>
    <row r="26" spans="6:7" x14ac:dyDescent="0.2">
      <c r="F26" s="5">
        <v>180</v>
      </c>
      <c r="G26" s="6">
        <v>10</v>
      </c>
    </row>
    <row r="27" spans="6:7" x14ac:dyDescent="0.2">
      <c r="F27" s="5"/>
      <c r="G27" s="5"/>
    </row>
    <row r="38" spans="6:8" x14ac:dyDescent="0.2">
      <c r="F38" s="34" t="s">
        <v>57</v>
      </c>
      <c r="G38" s="34"/>
    </row>
    <row r="39" spans="6:8" x14ac:dyDescent="0.2">
      <c r="F39" s="6"/>
      <c r="G39" s="2" t="s">
        <v>59</v>
      </c>
      <c r="H39" s="6" t="s">
        <v>68</v>
      </c>
    </row>
    <row r="40" spans="6:8" x14ac:dyDescent="0.2">
      <c r="F40" s="6">
        <v>150</v>
      </c>
      <c r="G40" s="5">
        <v>-14</v>
      </c>
      <c r="H40" s="6">
        <v>-5</v>
      </c>
    </row>
    <row r="41" spans="6:8" x14ac:dyDescent="0.2">
      <c r="F41" s="5">
        <v>155</v>
      </c>
      <c r="G41" s="5">
        <v>-9</v>
      </c>
      <c r="H41" s="6">
        <v>-5</v>
      </c>
    </row>
    <row r="42" spans="6:8" x14ac:dyDescent="0.2">
      <c r="F42" s="5">
        <v>160</v>
      </c>
      <c r="G42" s="5">
        <v>-4</v>
      </c>
      <c r="H42" s="6">
        <v>-5</v>
      </c>
    </row>
    <row r="43" spans="6:8" x14ac:dyDescent="0.2">
      <c r="F43" s="5">
        <v>165</v>
      </c>
      <c r="G43" s="5">
        <v>1</v>
      </c>
      <c r="H43" s="6">
        <v>-5</v>
      </c>
    </row>
    <row r="44" spans="6:8" x14ac:dyDescent="0.2">
      <c r="F44" s="5">
        <v>170</v>
      </c>
      <c r="G44" s="5">
        <v>6</v>
      </c>
      <c r="H44" s="6">
        <v>0</v>
      </c>
    </row>
    <row r="45" spans="6:8" x14ac:dyDescent="0.2">
      <c r="F45" s="5">
        <v>175</v>
      </c>
      <c r="G45" s="5">
        <v>11</v>
      </c>
      <c r="H45" s="6">
        <v>5</v>
      </c>
    </row>
    <row r="46" spans="6:8" x14ac:dyDescent="0.2">
      <c r="F46" s="5">
        <v>180</v>
      </c>
      <c r="G46" s="5">
        <v>16</v>
      </c>
      <c r="H46" s="6">
        <v>10</v>
      </c>
    </row>
  </sheetData>
  <mergeCells count="2">
    <mergeCell ref="F18:G18"/>
    <mergeCell ref="F38:G3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DCC9E-FAF1-4135-871B-0FA0EC84C2E7}">
  <dimension ref="B4:K21"/>
  <sheetViews>
    <sheetView workbookViewId="0">
      <selection activeCell="D8" sqref="D8:H17"/>
    </sheetView>
  </sheetViews>
  <sheetFormatPr defaultRowHeight="14.25" x14ac:dyDescent="0.2"/>
  <cols>
    <col min="1" max="3" width="9.140625" style="1"/>
    <col min="4" max="4" width="12.140625" style="1" bestFit="1" customWidth="1"/>
    <col min="5" max="5" width="10.5703125" style="1" bestFit="1" customWidth="1"/>
    <col min="6" max="16384" width="9.140625" style="1"/>
  </cols>
  <sheetData>
    <row r="4" spans="2:11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x14ac:dyDescent="0.2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x14ac:dyDescent="0.2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x14ac:dyDescent="0.2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 x14ac:dyDescent="0.2">
      <c r="B8" s="2"/>
      <c r="C8" s="2"/>
      <c r="D8" s="37" t="s">
        <v>69</v>
      </c>
      <c r="E8" s="37"/>
      <c r="F8" s="37"/>
      <c r="G8" s="37"/>
      <c r="H8" s="37"/>
      <c r="I8" s="2"/>
      <c r="J8" s="2"/>
      <c r="K8" s="2"/>
    </row>
    <row r="9" spans="2:11" x14ac:dyDescent="0.2">
      <c r="B9" s="2"/>
      <c r="C9" s="2"/>
      <c r="D9" s="2"/>
      <c r="E9" s="2"/>
      <c r="F9" s="3" t="s">
        <v>47</v>
      </c>
      <c r="G9" s="3" t="s">
        <v>39</v>
      </c>
      <c r="H9" s="3" t="s">
        <v>48</v>
      </c>
      <c r="I9" s="2"/>
      <c r="J9" s="2"/>
      <c r="K9" s="2"/>
    </row>
    <row r="10" spans="2:11" x14ac:dyDescent="0.2">
      <c r="B10" s="2"/>
      <c r="C10" s="2"/>
      <c r="D10" s="2"/>
      <c r="E10" s="2"/>
      <c r="F10" s="39" t="s">
        <v>14</v>
      </c>
      <c r="G10" s="39"/>
      <c r="H10" s="39"/>
      <c r="I10" s="2"/>
      <c r="J10" s="2"/>
      <c r="K10" s="2"/>
    </row>
    <row r="11" spans="2:11" x14ac:dyDescent="0.2">
      <c r="B11" s="2"/>
      <c r="C11" s="2"/>
      <c r="D11" s="26" t="s">
        <v>70</v>
      </c>
      <c r="E11" s="26" t="s">
        <v>13</v>
      </c>
      <c r="F11" s="18">
        <v>0</v>
      </c>
      <c r="G11" s="18"/>
      <c r="H11" s="18" t="s">
        <v>51</v>
      </c>
      <c r="I11" s="2"/>
      <c r="J11" s="2"/>
      <c r="K11" s="2"/>
    </row>
    <row r="12" spans="2:11" x14ac:dyDescent="0.2">
      <c r="B12" s="2"/>
      <c r="C12" s="2"/>
      <c r="D12" s="27" t="s">
        <v>58</v>
      </c>
      <c r="E12" s="27" t="s">
        <v>59</v>
      </c>
      <c r="F12" s="25" t="s">
        <v>60</v>
      </c>
      <c r="G12" s="15"/>
      <c r="H12" s="25" t="s">
        <v>60</v>
      </c>
      <c r="I12" s="2"/>
      <c r="J12" s="2"/>
      <c r="K12" s="2"/>
    </row>
    <row r="13" spans="2:11" x14ac:dyDescent="0.2">
      <c r="B13" s="2"/>
      <c r="C13" s="2"/>
      <c r="D13" s="28" t="s">
        <v>61</v>
      </c>
      <c r="E13" s="28"/>
      <c r="F13" s="25" t="s">
        <v>60</v>
      </c>
      <c r="G13" s="2"/>
      <c r="H13" s="25" t="s">
        <v>12</v>
      </c>
      <c r="I13" s="2"/>
      <c r="J13" s="2"/>
      <c r="K13" s="2"/>
    </row>
    <row r="14" spans="2:11" x14ac:dyDescent="0.2">
      <c r="B14" s="2"/>
      <c r="C14" s="2"/>
      <c r="D14" s="2"/>
      <c r="E14" s="2"/>
      <c r="F14" s="39" t="s">
        <v>17</v>
      </c>
      <c r="G14" s="39"/>
      <c r="H14" s="39"/>
      <c r="I14" s="2"/>
      <c r="J14" s="2"/>
      <c r="K14" s="2"/>
    </row>
    <row r="15" spans="2:11" x14ac:dyDescent="0.2">
      <c r="B15" s="2"/>
      <c r="C15" s="2"/>
      <c r="D15" s="26" t="s">
        <v>70</v>
      </c>
      <c r="E15" s="26" t="s">
        <v>13</v>
      </c>
      <c r="F15" s="22" t="s">
        <v>52</v>
      </c>
      <c r="G15" s="18"/>
      <c r="H15" s="18" t="s">
        <v>71</v>
      </c>
      <c r="I15" s="2"/>
      <c r="J15" s="2"/>
      <c r="K15" s="2"/>
    </row>
    <row r="16" spans="2:11" x14ac:dyDescent="0.2">
      <c r="B16" s="2"/>
      <c r="C16" s="2"/>
      <c r="D16" s="27" t="s">
        <v>58</v>
      </c>
      <c r="E16" s="27" t="s">
        <v>59</v>
      </c>
      <c r="F16" s="25" t="s">
        <v>63</v>
      </c>
      <c r="G16" s="15"/>
      <c r="H16" s="25" t="s">
        <v>63</v>
      </c>
      <c r="I16" s="2"/>
      <c r="J16" s="2"/>
      <c r="K16" s="2"/>
    </row>
    <row r="17" spans="2:11" x14ac:dyDescent="0.2">
      <c r="B17" s="2"/>
      <c r="C17" s="2"/>
      <c r="D17" s="29" t="s">
        <v>62</v>
      </c>
      <c r="E17" s="29"/>
      <c r="F17" s="25" t="s">
        <v>72</v>
      </c>
      <c r="G17" s="30"/>
      <c r="H17" s="31" t="s">
        <v>73</v>
      </c>
      <c r="I17" s="2"/>
      <c r="J17" s="2"/>
      <c r="K17" s="2"/>
    </row>
    <row r="18" spans="2:1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3">
    <mergeCell ref="D8:H8"/>
    <mergeCell ref="F10:H10"/>
    <mergeCell ref="F14:H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Example 1</vt:lpstr>
      <vt:lpstr>Example 2</vt:lpstr>
      <vt:lpstr>Example 3</vt:lpstr>
      <vt:lpstr>Example 4</vt:lpstr>
      <vt:lpstr>Example 5</vt:lpstr>
      <vt:lpstr>Options</vt:lpstr>
      <vt:lpstr>Strategy 1-  Protective Put</vt:lpstr>
      <vt:lpstr>Example 6</vt:lpstr>
      <vt:lpstr>Strategy 2 - Covered Call</vt:lpstr>
      <vt:lpstr>Example 7</vt:lpstr>
      <vt:lpstr>Strategy 3 - Long Straddle</vt:lpstr>
      <vt:lpstr>Example 8</vt:lpstr>
      <vt:lpstr>Strategy 4 -Bullish Spread</vt:lpstr>
      <vt:lpstr>Example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hzyuk</dc:creator>
  <cp:lastModifiedBy>Yuksel, Zafer</cp:lastModifiedBy>
  <dcterms:created xsi:type="dcterms:W3CDTF">2020-11-02T06:36:32Z</dcterms:created>
  <dcterms:modified xsi:type="dcterms:W3CDTF">2020-11-05T21:40:14Z</dcterms:modified>
</cp:coreProperties>
</file>